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вод показателей НОКО" sheetId="3" r:id="rId1"/>
    <sheet name="Показатели и критерии" sheetId="4" r:id="rId2"/>
    <sheet name="Опрос" sheetId="9" r:id="rId3"/>
    <sheet name="Рейтинги по критериям" sheetId="8" r:id="rId4"/>
  </sheets>
  <definedNames>
    <definedName name="_xlnm._FilterDatabase" localSheetId="0" hidden="1">'Свод показателей НОКО'!$A$8:$GS$27</definedName>
  </definedNames>
  <calcPr calcId="145621"/>
</workbook>
</file>

<file path=xl/calcChain.xml><?xml version="1.0" encoding="utf-8"?>
<calcChain xmlns="http://schemas.openxmlformats.org/spreadsheetml/2006/main">
  <c r="L13" i="3" l="1"/>
  <c r="EI14" i="3"/>
  <c r="L12" i="3"/>
  <c r="DF15" i="3"/>
  <c r="AG47" i="9" l="1"/>
  <c r="AK47" i="9"/>
  <c r="AI47" i="9"/>
  <c r="AE47" i="9"/>
  <c r="AC47" i="9"/>
  <c r="AA47" i="9"/>
  <c r="Y47" i="9"/>
  <c r="W47" i="9"/>
  <c r="U47" i="9"/>
  <c r="S47" i="9"/>
  <c r="Q47" i="9"/>
  <c r="O47" i="9"/>
  <c r="M47" i="9"/>
  <c r="K47" i="9"/>
  <c r="I47" i="9"/>
  <c r="G47" i="9"/>
  <c r="E47" i="9"/>
  <c r="C47" i="9"/>
  <c r="AH45" i="9"/>
  <c r="AH48" i="9" s="1"/>
  <c r="AL45" i="9"/>
  <c r="AL48" i="9" s="1"/>
  <c r="AJ45" i="9"/>
  <c r="AJ48" i="9" s="1"/>
  <c r="AF45" i="9"/>
  <c r="AF48" i="9" s="1"/>
  <c r="AD45" i="9"/>
  <c r="AD48" i="9" s="1"/>
  <c r="AB45" i="9"/>
  <c r="AB48" i="9" s="1"/>
  <c r="Z45" i="9"/>
  <c r="Z48" i="9" s="1"/>
  <c r="X45" i="9"/>
  <c r="X48" i="9" s="1"/>
  <c r="V45" i="9"/>
  <c r="V48" i="9" s="1"/>
  <c r="T45" i="9"/>
  <c r="T48" i="9" s="1"/>
  <c r="R45" i="9"/>
  <c r="R48" i="9" s="1"/>
  <c r="P45" i="9"/>
  <c r="P48" i="9" s="1"/>
  <c r="N45" i="9"/>
  <c r="N48" i="9" s="1"/>
  <c r="L45" i="9"/>
  <c r="L48" i="9" s="1"/>
  <c r="J45" i="9"/>
  <c r="J48" i="9" s="1"/>
  <c r="H45" i="9"/>
  <c r="H48" i="9" s="1"/>
  <c r="F45" i="9"/>
  <c r="F48" i="9" s="1"/>
  <c r="D45" i="9"/>
  <c r="D48" i="9" s="1"/>
  <c r="AG42" i="9"/>
  <c r="AK42" i="9"/>
  <c r="AI42" i="9"/>
  <c r="AE42" i="9"/>
  <c r="AC42" i="9"/>
  <c r="AA42" i="9"/>
  <c r="Y42" i="9"/>
  <c r="W42" i="9"/>
  <c r="U42" i="9"/>
  <c r="S42" i="9"/>
  <c r="Q42" i="9"/>
  <c r="O42" i="9"/>
  <c r="M42" i="9"/>
  <c r="K42" i="9"/>
  <c r="I42" i="9"/>
  <c r="G42" i="9"/>
  <c r="E42" i="9"/>
  <c r="C42" i="9"/>
  <c r="AH40" i="9"/>
  <c r="AH43" i="9" s="1"/>
  <c r="AL40" i="9"/>
  <c r="AL43" i="9" s="1"/>
  <c r="AJ40" i="9"/>
  <c r="AJ43" i="9" s="1"/>
  <c r="AF40" i="9"/>
  <c r="AF43" i="9" s="1"/>
  <c r="AD40" i="9"/>
  <c r="AD43" i="9" s="1"/>
  <c r="AB40" i="9"/>
  <c r="AB43" i="9" s="1"/>
  <c r="Z40" i="9"/>
  <c r="Z43" i="9" s="1"/>
  <c r="X40" i="9"/>
  <c r="X43" i="9" s="1"/>
  <c r="V40" i="9"/>
  <c r="V43" i="9" s="1"/>
  <c r="T40" i="9"/>
  <c r="T43" i="9" s="1"/>
  <c r="R40" i="9"/>
  <c r="R43" i="9" s="1"/>
  <c r="P40" i="9"/>
  <c r="P43" i="9" s="1"/>
  <c r="N40" i="9"/>
  <c r="N43" i="9" s="1"/>
  <c r="L40" i="9"/>
  <c r="L43" i="9" s="1"/>
  <c r="J40" i="9"/>
  <c r="J43" i="9" s="1"/>
  <c r="H40" i="9"/>
  <c r="H43" i="9" s="1"/>
  <c r="F40" i="9"/>
  <c r="F43" i="9" s="1"/>
  <c r="D40" i="9"/>
  <c r="D43" i="9" s="1"/>
  <c r="AG37" i="9"/>
  <c r="AK37" i="9"/>
  <c r="AI37" i="9"/>
  <c r="AE37" i="9"/>
  <c r="AC37" i="9"/>
  <c r="AA37" i="9"/>
  <c r="Y37" i="9"/>
  <c r="W37" i="9"/>
  <c r="U37" i="9"/>
  <c r="S37" i="9"/>
  <c r="Q37" i="9"/>
  <c r="O37" i="9"/>
  <c r="M37" i="9"/>
  <c r="K37" i="9"/>
  <c r="I37" i="9"/>
  <c r="G37" i="9"/>
  <c r="E37" i="9"/>
  <c r="C37" i="9"/>
  <c r="AH35" i="9"/>
  <c r="AH38" i="9" s="1"/>
  <c r="AL35" i="9"/>
  <c r="AL38" i="9" s="1"/>
  <c r="AJ35" i="9"/>
  <c r="AJ38" i="9" s="1"/>
  <c r="AF35" i="9"/>
  <c r="AF38" i="9" s="1"/>
  <c r="AD35" i="9"/>
  <c r="AD38" i="9" s="1"/>
  <c r="AB35" i="9"/>
  <c r="AB38" i="9" s="1"/>
  <c r="Z35" i="9"/>
  <c r="Z38" i="9" s="1"/>
  <c r="X35" i="9"/>
  <c r="X38" i="9" s="1"/>
  <c r="V35" i="9"/>
  <c r="V38" i="9" s="1"/>
  <c r="T35" i="9"/>
  <c r="T38" i="9" s="1"/>
  <c r="R35" i="9"/>
  <c r="R38" i="9" s="1"/>
  <c r="P35" i="9"/>
  <c r="P38" i="9" s="1"/>
  <c r="N35" i="9"/>
  <c r="N38" i="9" s="1"/>
  <c r="L35" i="9"/>
  <c r="L38" i="9" s="1"/>
  <c r="J35" i="9"/>
  <c r="J38" i="9" s="1"/>
  <c r="H35" i="9"/>
  <c r="H38" i="9" s="1"/>
  <c r="F35" i="9"/>
  <c r="F38" i="9" s="1"/>
  <c r="D35" i="9"/>
  <c r="D38" i="9" s="1"/>
  <c r="AG32" i="9"/>
  <c r="AK32" i="9"/>
  <c r="AI32" i="9"/>
  <c r="AE32" i="9"/>
  <c r="AC32" i="9"/>
  <c r="AA32" i="9"/>
  <c r="Y32" i="9"/>
  <c r="W32" i="9"/>
  <c r="U32" i="9"/>
  <c r="S32" i="9"/>
  <c r="Q32" i="9"/>
  <c r="O32" i="9"/>
  <c r="M32" i="9"/>
  <c r="K32" i="9"/>
  <c r="I32" i="9"/>
  <c r="G32" i="9"/>
  <c r="E32" i="9"/>
  <c r="C32" i="9"/>
  <c r="AH30" i="9"/>
  <c r="AH33" i="9" s="1"/>
  <c r="AL30" i="9"/>
  <c r="AL33" i="9" s="1"/>
  <c r="AJ30" i="9"/>
  <c r="AJ33" i="9" s="1"/>
  <c r="AF30" i="9"/>
  <c r="AF33" i="9" s="1"/>
  <c r="AD30" i="9"/>
  <c r="AD33" i="9" s="1"/>
  <c r="AB30" i="9"/>
  <c r="AB33" i="9" s="1"/>
  <c r="Z30" i="9"/>
  <c r="Z33" i="9" s="1"/>
  <c r="X30" i="9"/>
  <c r="X33" i="9" s="1"/>
  <c r="V30" i="9"/>
  <c r="V33" i="9" s="1"/>
  <c r="T30" i="9"/>
  <c r="T33" i="9" s="1"/>
  <c r="R30" i="9"/>
  <c r="R33" i="9" s="1"/>
  <c r="P30" i="9"/>
  <c r="P33" i="9" s="1"/>
  <c r="N30" i="9"/>
  <c r="N33" i="9" s="1"/>
  <c r="L30" i="9"/>
  <c r="L33" i="9" s="1"/>
  <c r="J30" i="9"/>
  <c r="J33" i="9" s="1"/>
  <c r="H30" i="9"/>
  <c r="H33" i="9" s="1"/>
  <c r="F30" i="9"/>
  <c r="F33" i="9" s="1"/>
  <c r="D30" i="9"/>
  <c r="D33" i="9" s="1"/>
  <c r="AG27" i="9"/>
  <c r="AK27" i="9"/>
  <c r="AI27" i="9"/>
  <c r="AE27" i="9"/>
  <c r="AC27" i="9"/>
  <c r="AA27" i="9"/>
  <c r="Y27" i="9"/>
  <c r="W27" i="9"/>
  <c r="U27" i="9"/>
  <c r="S27" i="9"/>
  <c r="Q27" i="9"/>
  <c r="O27" i="9"/>
  <c r="M27" i="9"/>
  <c r="K27" i="9"/>
  <c r="I27" i="9"/>
  <c r="G27" i="9"/>
  <c r="E27" i="9"/>
  <c r="C27" i="9"/>
  <c r="AH25" i="9"/>
  <c r="AH28" i="9" s="1"/>
  <c r="AL25" i="9"/>
  <c r="AL28" i="9" s="1"/>
  <c r="AJ25" i="9"/>
  <c r="AJ28" i="9" s="1"/>
  <c r="AF25" i="9"/>
  <c r="AF28" i="9" s="1"/>
  <c r="AD25" i="9"/>
  <c r="AD28" i="9" s="1"/>
  <c r="AB25" i="9"/>
  <c r="AB28" i="9" s="1"/>
  <c r="Z25" i="9"/>
  <c r="Z28" i="9" s="1"/>
  <c r="X25" i="9"/>
  <c r="X28" i="9" s="1"/>
  <c r="V25" i="9"/>
  <c r="V28" i="9" s="1"/>
  <c r="T25" i="9"/>
  <c r="T28" i="9" s="1"/>
  <c r="R25" i="9"/>
  <c r="R28" i="9" s="1"/>
  <c r="P25" i="9"/>
  <c r="P28" i="9" s="1"/>
  <c r="N25" i="9"/>
  <c r="N28" i="9" s="1"/>
  <c r="L25" i="9"/>
  <c r="L28" i="9" s="1"/>
  <c r="J25" i="9"/>
  <c r="J28" i="9" s="1"/>
  <c r="H25" i="9"/>
  <c r="H28" i="9" s="1"/>
  <c r="F25" i="9"/>
  <c r="F28" i="9" s="1"/>
  <c r="D25" i="9"/>
  <c r="D28" i="9" s="1"/>
  <c r="AG22" i="9"/>
  <c r="AK22" i="9"/>
  <c r="AI22" i="9"/>
  <c r="AE22" i="9"/>
  <c r="AC22" i="9"/>
  <c r="AA22" i="9"/>
  <c r="Y22" i="9"/>
  <c r="W22" i="9"/>
  <c r="U22" i="9"/>
  <c r="S22" i="9"/>
  <c r="Q22" i="9"/>
  <c r="O22" i="9"/>
  <c r="M22" i="9"/>
  <c r="K22" i="9"/>
  <c r="I22" i="9"/>
  <c r="G22" i="9"/>
  <c r="E22" i="9"/>
  <c r="C22" i="9"/>
  <c r="AH20" i="9"/>
  <c r="AH23" i="9" s="1"/>
  <c r="AL20" i="9"/>
  <c r="AL23" i="9" s="1"/>
  <c r="AJ20" i="9"/>
  <c r="AJ23" i="9" s="1"/>
  <c r="AF20" i="9"/>
  <c r="AF23" i="9" s="1"/>
  <c r="AD20" i="9"/>
  <c r="AD23" i="9" s="1"/>
  <c r="AB20" i="9"/>
  <c r="AB23" i="9" s="1"/>
  <c r="Z20" i="9"/>
  <c r="Z23" i="9" s="1"/>
  <c r="X20" i="9"/>
  <c r="X23" i="9" s="1"/>
  <c r="V20" i="9"/>
  <c r="V23" i="9" s="1"/>
  <c r="T20" i="9"/>
  <c r="T23" i="9" s="1"/>
  <c r="R20" i="9"/>
  <c r="R23" i="9" s="1"/>
  <c r="P20" i="9"/>
  <c r="P23" i="9" s="1"/>
  <c r="N20" i="9"/>
  <c r="N23" i="9" s="1"/>
  <c r="L20" i="9"/>
  <c r="L23" i="9" s="1"/>
  <c r="J20" i="9"/>
  <c r="J23" i="9" s="1"/>
  <c r="H20" i="9"/>
  <c r="H23" i="9" s="1"/>
  <c r="F20" i="9"/>
  <c r="F23" i="9" s="1"/>
  <c r="D20" i="9"/>
  <c r="D23" i="9" s="1"/>
  <c r="AG17" i="9"/>
  <c r="AK17" i="9"/>
  <c r="AI17" i="9"/>
  <c r="AE17" i="9"/>
  <c r="AC17" i="9"/>
  <c r="AA17" i="9"/>
  <c r="Y17" i="9"/>
  <c r="W17" i="9"/>
  <c r="U17" i="9"/>
  <c r="S17" i="9"/>
  <c r="Q17" i="9"/>
  <c r="O17" i="9"/>
  <c r="M17" i="9"/>
  <c r="K17" i="9"/>
  <c r="I17" i="9"/>
  <c r="G17" i="9"/>
  <c r="E17" i="9"/>
  <c r="C17" i="9"/>
  <c r="AH15" i="9"/>
  <c r="AH18" i="9" s="1"/>
  <c r="AL15" i="9"/>
  <c r="AL18" i="9" s="1"/>
  <c r="AJ15" i="9"/>
  <c r="AJ18" i="9" s="1"/>
  <c r="AF15" i="9"/>
  <c r="AF18" i="9" s="1"/>
  <c r="AD15" i="9"/>
  <c r="AD18" i="9" s="1"/>
  <c r="AB15" i="9"/>
  <c r="AB18" i="9" s="1"/>
  <c r="Z15" i="9"/>
  <c r="Z18" i="9" s="1"/>
  <c r="X15" i="9"/>
  <c r="X18" i="9" s="1"/>
  <c r="V15" i="9"/>
  <c r="V18" i="9" s="1"/>
  <c r="T15" i="9"/>
  <c r="T18" i="9" s="1"/>
  <c r="R15" i="9"/>
  <c r="R18" i="9" s="1"/>
  <c r="P15" i="9"/>
  <c r="P18" i="9" s="1"/>
  <c r="N15" i="9"/>
  <c r="N18" i="9" s="1"/>
  <c r="L15" i="9"/>
  <c r="L18" i="9" s="1"/>
  <c r="J15" i="9"/>
  <c r="J18" i="9" s="1"/>
  <c r="H15" i="9"/>
  <c r="H18" i="9" s="1"/>
  <c r="F15" i="9"/>
  <c r="F18" i="9" s="1"/>
  <c r="D15" i="9"/>
  <c r="D18" i="9" s="1"/>
  <c r="AG12" i="9"/>
  <c r="AK12" i="9"/>
  <c r="AI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E12" i="9"/>
  <c r="C12" i="9"/>
  <c r="AH10" i="9"/>
  <c r="AH13" i="9" s="1"/>
  <c r="AL10" i="9"/>
  <c r="AL13" i="9" s="1"/>
  <c r="AJ10" i="9"/>
  <c r="AJ13" i="9" s="1"/>
  <c r="AF10" i="9"/>
  <c r="AF13" i="9" s="1"/>
  <c r="AD10" i="9"/>
  <c r="AD13" i="9" s="1"/>
  <c r="AB10" i="9"/>
  <c r="AB13" i="9" s="1"/>
  <c r="Z10" i="9"/>
  <c r="Z13" i="9" s="1"/>
  <c r="X10" i="9"/>
  <c r="X13" i="9" s="1"/>
  <c r="V10" i="9"/>
  <c r="V13" i="9" s="1"/>
  <c r="T10" i="9"/>
  <c r="T13" i="9" s="1"/>
  <c r="R10" i="9"/>
  <c r="R13" i="9" s="1"/>
  <c r="P10" i="9"/>
  <c r="P13" i="9" s="1"/>
  <c r="N10" i="9"/>
  <c r="N13" i="9" s="1"/>
  <c r="L10" i="9"/>
  <c r="L13" i="9" s="1"/>
  <c r="J10" i="9"/>
  <c r="J13" i="9" s="1"/>
  <c r="H10" i="9"/>
  <c r="H13" i="9" s="1"/>
  <c r="F10" i="9"/>
  <c r="F13" i="9" s="1"/>
  <c r="D10" i="9"/>
  <c r="D13" i="9" s="1"/>
  <c r="AG7" i="9"/>
  <c r="AK7" i="9"/>
  <c r="AI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C7" i="9"/>
  <c r="AH5" i="9"/>
  <c r="AH8" i="9" s="1"/>
  <c r="AL5" i="9"/>
  <c r="AL8" i="9" s="1"/>
  <c r="AJ5" i="9"/>
  <c r="AJ8" i="9" s="1"/>
  <c r="AF5" i="9"/>
  <c r="AF8" i="9" s="1"/>
  <c r="AD5" i="9"/>
  <c r="AD8" i="9" s="1"/>
  <c r="AB5" i="9"/>
  <c r="AB8" i="9" s="1"/>
  <c r="Z5" i="9"/>
  <c r="Z8" i="9" s="1"/>
  <c r="X5" i="9"/>
  <c r="X8" i="9" s="1"/>
  <c r="V5" i="9"/>
  <c r="V8" i="9" s="1"/>
  <c r="T5" i="9"/>
  <c r="T8" i="9" s="1"/>
  <c r="R5" i="9"/>
  <c r="R8" i="9" s="1"/>
  <c r="P5" i="9"/>
  <c r="P8" i="9" s="1"/>
  <c r="N5" i="9"/>
  <c r="N8" i="9" s="1"/>
  <c r="L5" i="9"/>
  <c r="L8" i="9" s="1"/>
  <c r="J5" i="9"/>
  <c r="J8" i="9" s="1"/>
  <c r="H5" i="9"/>
  <c r="H8" i="9" s="1"/>
  <c r="F5" i="9"/>
  <c r="F8" i="9" s="1"/>
  <c r="D5" i="9"/>
  <c r="D8" i="9" s="1"/>
  <c r="B114" i="8" l="1"/>
  <c r="GG23" i="3"/>
  <c r="GH23" i="3" s="1"/>
  <c r="GJ23" i="3" s="1"/>
  <c r="S18" i="4" s="1"/>
  <c r="FS15" i="3"/>
  <c r="FT15" i="3" s="1"/>
  <c r="FV15" i="3" s="1"/>
  <c r="P10" i="4" s="1"/>
  <c r="B68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GM26" i="3"/>
  <c r="GN26" i="3" s="1"/>
  <c r="GP26" i="3" s="1"/>
  <c r="T21" i="4" s="1"/>
  <c r="GG26" i="3"/>
  <c r="GH26" i="3" s="1"/>
  <c r="GJ26" i="3" s="1"/>
  <c r="S21" i="4" s="1"/>
  <c r="GA26" i="3"/>
  <c r="GB26" i="3" s="1"/>
  <c r="GD26" i="3" s="1"/>
  <c r="FS26" i="3"/>
  <c r="FT26" i="3" s="1"/>
  <c r="FV26" i="3" s="1"/>
  <c r="P21" i="4" s="1"/>
  <c r="FM26" i="3"/>
  <c r="FN26" i="3" s="1"/>
  <c r="FP26" i="3" s="1"/>
  <c r="O21" i="4" s="1"/>
  <c r="FG26" i="3"/>
  <c r="FH26" i="3" s="1"/>
  <c r="FJ26" i="3" s="1"/>
  <c r="N21" i="4" s="1"/>
  <c r="EY26" i="3"/>
  <c r="EZ26" i="3" s="1"/>
  <c r="FB26" i="3" s="1"/>
  <c r="L21" i="4" s="1"/>
  <c r="ES26" i="3"/>
  <c r="ET26" i="3" s="1"/>
  <c r="EV26" i="3" s="1"/>
  <c r="K21" i="4" s="1"/>
  <c r="EI26" i="3"/>
  <c r="EJ26" i="3" s="1"/>
  <c r="EL26" i="3" s="1"/>
  <c r="J21" i="4" s="1"/>
  <c r="DX26" i="3"/>
  <c r="DY26" i="3" s="1"/>
  <c r="EA26" i="3" s="1"/>
  <c r="H21" i="4" s="1"/>
  <c r="DM26" i="3"/>
  <c r="DN26" i="3" s="1"/>
  <c r="DR26" i="3" s="1"/>
  <c r="DS26" i="3" s="1"/>
  <c r="DU26" i="3" s="1"/>
  <c r="G21" i="4" s="1"/>
  <c r="DF26" i="3"/>
  <c r="DG26" i="3" s="1"/>
  <c r="DI26" i="3" s="1"/>
  <c r="F21" i="4" s="1"/>
  <c r="CU26" i="3"/>
  <c r="CV26" i="3" s="1"/>
  <c r="D21" i="4" s="1"/>
  <c r="CQ26" i="3"/>
  <c r="CR26" i="3" s="1"/>
  <c r="CK26" i="3"/>
  <c r="CL26" i="3" s="1"/>
  <c r="CN26" i="3" s="1"/>
  <c r="C21" i="4" s="1"/>
  <c r="BZ26" i="3"/>
  <c r="CA26" i="3" s="1"/>
  <c r="CB26" i="3" s="1"/>
  <c r="L26" i="3"/>
  <c r="M26" i="3" s="1"/>
  <c r="N26" i="3" s="1"/>
  <c r="GM25" i="3"/>
  <c r="GN25" i="3" s="1"/>
  <c r="GP25" i="3" s="1"/>
  <c r="T20" i="4" s="1"/>
  <c r="GG25" i="3"/>
  <c r="GH25" i="3" s="1"/>
  <c r="GJ25" i="3" s="1"/>
  <c r="S20" i="4" s="1"/>
  <c r="GA25" i="3"/>
  <c r="GB25" i="3" s="1"/>
  <c r="GD25" i="3" s="1"/>
  <c r="FS25" i="3"/>
  <c r="FT25" i="3" s="1"/>
  <c r="FV25" i="3" s="1"/>
  <c r="P20" i="4" s="1"/>
  <c r="FM25" i="3"/>
  <c r="FN25" i="3" s="1"/>
  <c r="FP25" i="3" s="1"/>
  <c r="O20" i="4" s="1"/>
  <c r="FG25" i="3"/>
  <c r="FH25" i="3" s="1"/>
  <c r="FJ25" i="3" s="1"/>
  <c r="EY25" i="3"/>
  <c r="EZ25" i="3" s="1"/>
  <c r="FB25" i="3" s="1"/>
  <c r="L20" i="4" s="1"/>
  <c r="ES25" i="3"/>
  <c r="ET25" i="3" s="1"/>
  <c r="EV25" i="3" s="1"/>
  <c r="K20" i="4" s="1"/>
  <c r="EI25" i="3"/>
  <c r="EJ25" i="3" s="1"/>
  <c r="EL25" i="3" s="1"/>
  <c r="DX25" i="3"/>
  <c r="DY25" i="3" s="1"/>
  <c r="EA25" i="3" s="1"/>
  <c r="H20" i="4" s="1"/>
  <c r="DM25" i="3"/>
  <c r="DN25" i="3" s="1"/>
  <c r="DR25" i="3" s="1"/>
  <c r="DS25" i="3" s="1"/>
  <c r="DU25" i="3" s="1"/>
  <c r="G20" i="4" s="1"/>
  <c r="DF25" i="3"/>
  <c r="DG25" i="3" s="1"/>
  <c r="DI25" i="3" s="1"/>
  <c r="CU25" i="3"/>
  <c r="CV25" i="3" s="1"/>
  <c r="D20" i="4" s="1"/>
  <c r="CQ25" i="3"/>
  <c r="CR25" i="3" s="1"/>
  <c r="CK25" i="3"/>
  <c r="CL25" i="3" s="1"/>
  <c r="CN25" i="3" s="1"/>
  <c r="C20" i="4" s="1"/>
  <c r="BZ25" i="3"/>
  <c r="CA25" i="3" s="1"/>
  <c r="CB25" i="3" s="1"/>
  <c r="L25" i="3"/>
  <c r="M25" i="3" s="1"/>
  <c r="N25" i="3" s="1"/>
  <c r="GM24" i="3"/>
  <c r="GN24" i="3" s="1"/>
  <c r="GP24" i="3" s="1"/>
  <c r="T19" i="4" s="1"/>
  <c r="GG24" i="3"/>
  <c r="GH24" i="3" s="1"/>
  <c r="GJ24" i="3" s="1"/>
  <c r="S19" i="4" s="1"/>
  <c r="GA24" i="3"/>
  <c r="GB24" i="3" s="1"/>
  <c r="GD24" i="3" s="1"/>
  <c r="R19" i="4" s="1"/>
  <c r="FS24" i="3"/>
  <c r="FT24" i="3" s="1"/>
  <c r="FV24" i="3" s="1"/>
  <c r="P19" i="4" s="1"/>
  <c r="FM24" i="3"/>
  <c r="FN24" i="3" s="1"/>
  <c r="FP24" i="3" s="1"/>
  <c r="O19" i="4" s="1"/>
  <c r="FG24" i="3"/>
  <c r="FH24" i="3" s="1"/>
  <c r="FJ24" i="3" s="1"/>
  <c r="N19" i="4" s="1"/>
  <c r="EY24" i="3"/>
  <c r="EZ24" i="3" s="1"/>
  <c r="FB24" i="3" s="1"/>
  <c r="L19" i="4" s="1"/>
  <c r="ES24" i="3"/>
  <c r="ET24" i="3" s="1"/>
  <c r="EV24" i="3" s="1"/>
  <c r="K19" i="4" s="1"/>
  <c r="EI24" i="3"/>
  <c r="EJ24" i="3" s="1"/>
  <c r="EL24" i="3" s="1"/>
  <c r="J19" i="4" s="1"/>
  <c r="DX24" i="3"/>
  <c r="DY24" i="3" s="1"/>
  <c r="EA24" i="3" s="1"/>
  <c r="H19" i="4" s="1"/>
  <c r="DM24" i="3"/>
  <c r="DN24" i="3" s="1"/>
  <c r="DR24" i="3" s="1"/>
  <c r="DS24" i="3" s="1"/>
  <c r="DU24" i="3" s="1"/>
  <c r="G19" i="4" s="1"/>
  <c r="DF24" i="3"/>
  <c r="DG24" i="3" s="1"/>
  <c r="CU24" i="3"/>
  <c r="CV24" i="3" s="1"/>
  <c r="D19" i="4" s="1"/>
  <c r="CQ24" i="3"/>
  <c r="CR24" i="3" s="1"/>
  <c r="CK24" i="3"/>
  <c r="CL24" i="3" s="1"/>
  <c r="CN24" i="3" s="1"/>
  <c r="C19" i="4" s="1"/>
  <c r="BZ24" i="3"/>
  <c r="CA24" i="3" s="1"/>
  <c r="CB24" i="3" s="1"/>
  <c r="L24" i="3"/>
  <c r="M24" i="3" s="1"/>
  <c r="N24" i="3" s="1"/>
  <c r="GM23" i="3"/>
  <c r="GN23" i="3" s="1"/>
  <c r="GP23" i="3" s="1"/>
  <c r="T18" i="4" s="1"/>
  <c r="GA23" i="3"/>
  <c r="GB23" i="3" s="1"/>
  <c r="GD23" i="3" s="1"/>
  <c r="R18" i="4" s="1"/>
  <c r="FS23" i="3"/>
  <c r="FT23" i="3" s="1"/>
  <c r="FV23" i="3" s="1"/>
  <c r="P18" i="4" s="1"/>
  <c r="FM23" i="3"/>
  <c r="FN23" i="3" s="1"/>
  <c r="FP23" i="3" s="1"/>
  <c r="O18" i="4" s="1"/>
  <c r="FG23" i="3"/>
  <c r="FH23" i="3" s="1"/>
  <c r="FJ23" i="3" s="1"/>
  <c r="N18" i="4" s="1"/>
  <c r="EY23" i="3"/>
  <c r="EZ23" i="3" s="1"/>
  <c r="FB23" i="3" s="1"/>
  <c r="L18" i="4" s="1"/>
  <c r="ES23" i="3"/>
  <c r="ET23" i="3" s="1"/>
  <c r="EV23" i="3" s="1"/>
  <c r="K18" i="4" s="1"/>
  <c r="EI23" i="3"/>
  <c r="EJ23" i="3" s="1"/>
  <c r="EL23" i="3" s="1"/>
  <c r="J18" i="4" s="1"/>
  <c r="DX23" i="3"/>
  <c r="DY23" i="3" s="1"/>
  <c r="EA23" i="3" s="1"/>
  <c r="H18" i="4" s="1"/>
  <c r="DM23" i="3"/>
  <c r="DN23" i="3" s="1"/>
  <c r="DR23" i="3" s="1"/>
  <c r="DS23" i="3" s="1"/>
  <c r="DU23" i="3" s="1"/>
  <c r="G18" i="4" s="1"/>
  <c r="DF23" i="3"/>
  <c r="DG23" i="3" s="1"/>
  <c r="DI23" i="3" s="1"/>
  <c r="F18" i="4" s="1"/>
  <c r="CU23" i="3"/>
  <c r="CV23" i="3" s="1"/>
  <c r="D18" i="4" s="1"/>
  <c r="CQ23" i="3"/>
  <c r="CR23" i="3" s="1"/>
  <c r="CK23" i="3"/>
  <c r="CL23" i="3" s="1"/>
  <c r="CN23" i="3" s="1"/>
  <c r="C18" i="4" s="1"/>
  <c r="BZ23" i="3"/>
  <c r="CA23" i="3" s="1"/>
  <c r="CB23" i="3" s="1"/>
  <c r="L23" i="3"/>
  <c r="M23" i="3" s="1"/>
  <c r="N23" i="3" s="1"/>
  <c r="GM22" i="3"/>
  <c r="GN22" i="3" s="1"/>
  <c r="GP22" i="3" s="1"/>
  <c r="T17" i="4" s="1"/>
  <c r="GG22" i="3"/>
  <c r="GH22" i="3" s="1"/>
  <c r="GJ22" i="3" s="1"/>
  <c r="S17" i="4" s="1"/>
  <c r="GA22" i="3"/>
  <c r="GB22" i="3" s="1"/>
  <c r="GD22" i="3" s="1"/>
  <c r="R17" i="4" s="1"/>
  <c r="FS22" i="3"/>
  <c r="FT22" i="3" s="1"/>
  <c r="FV22" i="3" s="1"/>
  <c r="P17" i="4" s="1"/>
  <c r="FM22" i="3"/>
  <c r="FN22" i="3" s="1"/>
  <c r="FP22" i="3" s="1"/>
  <c r="O17" i="4" s="1"/>
  <c r="FG22" i="3"/>
  <c r="FH22" i="3" s="1"/>
  <c r="FJ22" i="3" s="1"/>
  <c r="N17" i="4" s="1"/>
  <c r="EY22" i="3"/>
  <c r="EZ22" i="3" s="1"/>
  <c r="FB22" i="3" s="1"/>
  <c r="L17" i="4" s="1"/>
  <c r="ES22" i="3"/>
  <c r="ET22" i="3" s="1"/>
  <c r="EV22" i="3" s="1"/>
  <c r="K17" i="4" s="1"/>
  <c r="EI22" i="3"/>
  <c r="EJ22" i="3" s="1"/>
  <c r="EL22" i="3" s="1"/>
  <c r="J17" i="4" s="1"/>
  <c r="DX22" i="3"/>
  <c r="DY22" i="3" s="1"/>
  <c r="EA22" i="3" s="1"/>
  <c r="H17" i="4" s="1"/>
  <c r="DM22" i="3"/>
  <c r="DN22" i="3" s="1"/>
  <c r="DR22" i="3" s="1"/>
  <c r="DS22" i="3" s="1"/>
  <c r="DU22" i="3" s="1"/>
  <c r="G17" i="4" s="1"/>
  <c r="DF22" i="3"/>
  <c r="DG22" i="3" s="1"/>
  <c r="DI22" i="3" s="1"/>
  <c r="F17" i="4" s="1"/>
  <c r="CU22" i="3"/>
  <c r="CV22" i="3" s="1"/>
  <c r="D17" i="4" s="1"/>
  <c r="CQ22" i="3"/>
  <c r="CR22" i="3" s="1"/>
  <c r="CK22" i="3"/>
  <c r="CL22" i="3" s="1"/>
  <c r="CN22" i="3" s="1"/>
  <c r="C17" i="4" s="1"/>
  <c r="BZ22" i="3"/>
  <c r="CA22" i="3" s="1"/>
  <c r="CB22" i="3" s="1"/>
  <c r="L22" i="3"/>
  <c r="M22" i="3" s="1"/>
  <c r="N22" i="3" s="1"/>
  <c r="GM21" i="3"/>
  <c r="GN21" i="3" s="1"/>
  <c r="GP21" i="3" s="1"/>
  <c r="T16" i="4" s="1"/>
  <c r="GG21" i="3"/>
  <c r="GH21" i="3" s="1"/>
  <c r="GJ21" i="3" s="1"/>
  <c r="S16" i="4" s="1"/>
  <c r="GA21" i="3"/>
  <c r="GB21" i="3" s="1"/>
  <c r="GD21" i="3" s="1"/>
  <c r="R16" i="4" s="1"/>
  <c r="FS21" i="3"/>
  <c r="FT21" i="3" s="1"/>
  <c r="FV21" i="3" s="1"/>
  <c r="P16" i="4" s="1"/>
  <c r="FM21" i="3"/>
  <c r="FN21" i="3" s="1"/>
  <c r="FP21" i="3" s="1"/>
  <c r="O16" i="4" s="1"/>
  <c r="FG21" i="3"/>
  <c r="FH21" i="3" s="1"/>
  <c r="FJ21" i="3" s="1"/>
  <c r="EY21" i="3"/>
  <c r="EZ21" i="3" s="1"/>
  <c r="FB21" i="3" s="1"/>
  <c r="L16" i="4" s="1"/>
  <c r="ES21" i="3"/>
  <c r="ET21" i="3" s="1"/>
  <c r="EV21" i="3" s="1"/>
  <c r="K16" i="4" s="1"/>
  <c r="EI21" i="3"/>
  <c r="EJ21" i="3" s="1"/>
  <c r="EL21" i="3" s="1"/>
  <c r="J16" i="4" s="1"/>
  <c r="DX21" i="3"/>
  <c r="DY21" i="3" s="1"/>
  <c r="EA21" i="3" s="1"/>
  <c r="H16" i="4" s="1"/>
  <c r="DM21" i="3"/>
  <c r="DN21" i="3" s="1"/>
  <c r="DR21" i="3" s="1"/>
  <c r="DS21" i="3" s="1"/>
  <c r="DU21" i="3" s="1"/>
  <c r="G16" i="4" s="1"/>
  <c r="DF21" i="3"/>
  <c r="DG21" i="3" s="1"/>
  <c r="DI21" i="3" s="1"/>
  <c r="CU21" i="3"/>
  <c r="CV21" i="3" s="1"/>
  <c r="D16" i="4" s="1"/>
  <c r="CQ21" i="3"/>
  <c r="CR21" i="3" s="1"/>
  <c r="CK21" i="3"/>
  <c r="CL21" i="3" s="1"/>
  <c r="CN21" i="3" s="1"/>
  <c r="C16" i="4" s="1"/>
  <c r="BZ21" i="3"/>
  <c r="CA21" i="3" s="1"/>
  <c r="CB21" i="3" s="1"/>
  <c r="L21" i="3"/>
  <c r="M21" i="3" s="1"/>
  <c r="N21" i="3" s="1"/>
  <c r="GM20" i="3"/>
  <c r="GN20" i="3" s="1"/>
  <c r="GP20" i="3" s="1"/>
  <c r="T15" i="4" s="1"/>
  <c r="GG20" i="3"/>
  <c r="GH20" i="3" s="1"/>
  <c r="GJ20" i="3" s="1"/>
  <c r="S15" i="4" s="1"/>
  <c r="GA20" i="3"/>
  <c r="GB20" i="3" s="1"/>
  <c r="GD20" i="3" s="1"/>
  <c r="R15" i="4" s="1"/>
  <c r="FS20" i="3"/>
  <c r="FT20" i="3" s="1"/>
  <c r="FV20" i="3" s="1"/>
  <c r="P15" i="4" s="1"/>
  <c r="FM20" i="3"/>
  <c r="FN20" i="3" s="1"/>
  <c r="FP20" i="3" s="1"/>
  <c r="O15" i="4" s="1"/>
  <c r="FG20" i="3"/>
  <c r="FH20" i="3" s="1"/>
  <c r="FJ20" i="3" s="1"/>
  <c r="N15" i="4" s="1"/>
  <c r="EY20" i="3"/>
  <c r="EZ20" i="3" s="1"/>
  <c r="FB20" i="3" s="1"/>
  <c r="L15" i="4" s="1"/>
  <c r="ES20" i="3"/>
  <c r="ET20" i="3" s="1"/>
  <c r="EV20" i="3" s="1"/>
  <c r="K15" i="4" s="1"/>
  <c r="EI20" i="3"/>
  <c r="EJ20" i="3" s="1"/>
  <c r="EL20" i="3" s="1"/>
  <c r="J15" i="4" s="1"/>
  <c r="DX20" i="3"/>
  <c r="DY20" i="3" s="1"/>
  <c r="EA20" i="3" s="1"/>
  <c r="H15" i="4" s="1"/>
  <c r="DM20" i="3"/>
  <c r="DN20" i="3" s="1"/>
  <c r="DR20" i="3" s="1"/>
  <c r="DS20" i="3" s="1"/>
  <c r="DU20" i="3" s="1"/>
  <c r="G15" i="4" s="1"/>
  <c r="DF20" i="3"/>
  <c r="DG20" i="3" s="1"/>
  <c r="DI20" i="3" s="1"/>
  <c r="F15" i="4" s="1"/>
  <c r="CU20" i="3"/>
  <c r="CV20" i="3" s="1"/>
  <c r="D15" i="4" s="1"/>
  <c r="CQ20" i="3"/>
  <c r="CR20" i="3" s="1"/>
  <c r="CK20" i="3"/>
  <c r="CL20" i="3" s="1"/>
  <c r="CN20" i="3" s="1"/>
  <c r="C15" i="4" s="1"/>
  <c r="BZ20" i="3"/>
  <c r="CA20" i="3" s="1"/>
  <c r="CB20" i="3" s="1"/>
  <c r="L20" i="3"/>
  <c r="M20" i="3" s="1"/>
  <c r="N20" i="3" s="1"/>
  <c r="GM19" i="3"/>
  <c r="GN19" i="3" s="1"/>
  <c r="GP19" i="3" s="1"/>
  <c r="T14" i="4" s="1"/>
  <c r="GG19" i="3"/>
  <c r="GH19" i="3" s="1"/>
  <c r="GJ19" i="3" s="1"/>
  <c r="S14" i="4" s="1"/>
  <c r="GA19" i="3"/>
  <c r="GB19" i="3" s="1"/>
  <c r="GD19" i="3" s="1"/>
  <c r="FS19" i="3"/>
  <c r="FT19" i="3" s="1"/>
  <c r="FV19" i="3" s="1"/>
  <c r="P14" i="4" s="1"/>
  <c r="FM19" i="3"/>
  <c r="FN19" i="3" s="1"/>
  <c r="FP19" i="3" s="1"/>
  <c r="O14" i="4" s="1"/>
  <c r="FG19" i="3"/>
  <c r="FH19" i="3" s="1"/>
  <c r="FJ19" i="3" s="1"/>
  <c r="N14" i="4" s="1"/>
  <c r="EY19" i="3"/>
  <c r="EZ19" i="3" s="1"/>
  <c r="FB19" i="3" s="1"/>
  <c r="L14" i="4" s="1"/>
  <c r="ES19" i="3"/>
  <c r="ET19" i="3" s="1"/>
  <c r="EV19" i="3" s="1"/>
  <c r="K14" i="4" s="1"/>
  <c r="EI19" i="3"/>
  <c r="EJ19" i="3" s="1"/>
  <c r="EL19" i="3" s="1"/>
  <c r="DX19" i="3"/>
  <c r="DY19" i="3" s="1"/>
  <c r="EA19" i="3" s="1"/>
  <c r="H14" i="4" s="1"/>
  <c r="DM19" i="3"/>
  <c r="DN19" i="3" s="1"/>
  <c r="DR19" i="3" s="1"/>
  <c r="DS19" i="3" s="1"/>
  <c r="DU19" i="3" s="1"/>
  <c r="G14" i="4" s="1"/>
  <c r="DF19" i="3"/>
  <c r="DG19" i="3" s="1"/>
  <c r="DI19" i="3" s="1"/>
  <c r="F14" i="4" s="1"/>
  <c r="CU19" i="3"/>
  <c r="CV19" i="3" s="1"/>
  <c r="D14" i="4" s="1"/>
  <c r="CQ19" i="3"/>
  <c r="CR19" i="3" s="1"/>
  <c r="CK19" i="3"/>
  <c r="CL19" i="3" s="1"/>
  <c r="CN19" i="3" s="1"/>
  <c r="C14" i="4" s="1"/>
  <c r="BZ19" i="3"/>
  <c r="CA19" i="3" s="1"/>
  <c r="CB19" i="3" s="1"/>
  <c r="L19" i="3"/>
  <c r="M19" i="3" s="1"/>
  <c r="N19" i="3" s="1"/>
  <c r="GM18" i="3"/>
  <c r="GN18" i="3" s="1"/>
  <c r="GP18" i="3" s="1"/>
  <c r="T13" i="4" s="1"/>
  <c r="GG18" i="3"/>
  <c r="GH18" i="3" s="1"/>
  <c r="GJ18" i="3" s="1"/>
  <c r="S13" i="4" s="1"/>
  <c r="GA18" i="3"/>
  <c r="GB18" i="3" s="1"/>
  <c r="GD18" i="3" s="1"/>
  <c r="R13" i="4" s="1"/>
  <c r="FS18" i="3"/>
  <c r="FT18" i="3" s="1"/>
  <c r="FV18" i="3" s="1"/>
  <c r="P13" i="4" s="1"/>
  <c r="FM18" i="3"/>
  <c r="FN18" i="3" s="1"/>
  <c r="FP18" i="3" s="1"/>
  <c r="O13" i="4" s="1"/>
  <c r="FG18" i="3"/>
  <c r="FH18" i="3" s="1"/>
  <c r="FJ18" i="3" s="1"/>
  <c r="N13" i="4" s="1"/>
  <c r="EY18" i="3"/>
  <c r="EZ18" i="3" s="1"/>
  <c r="FB18" i="3" s="1"/>
  <c r="L13" i="4" s="1"/>
  <c r="ES18" i="3"/>
  <c r="ET18" i="3" s="1"/>
  <c r="EV18" i="3" s="1"/>
  <c r="K13" i="4" s="1"/>
  <c r="EI18" i="3"/>
  <c r="EJ18" i="3" s="1"/>
  <c r="EL18" i="3" s="1"/>
  <c r="J13" i="4" s="1"/>
  <c r="DX18" i="3"/>
  <c r="DY18" i="3" s="1"/>
  <c r="EA18" i="3" s="1"/>
  <c r="H13" i="4" s="1"/>
  <c r="DM18" i="3"/>
  <c r="DN18" i="3" s="1"/>
  <c r="DR18" i="3" s="1"/>
  <c r="DS18" i="3" s="1"/>
  <c r="DU18" i="3" s="1"/>
  <c r="G13" i="4" s="1"/>
  <c r="DF18" i="3"/>
  <c r="DG18" i="3" s="1"/>
  <c r="DI18" i="3" s="1"/>
  <c r="F13" i="4" s="1"/>
  <c r="CU18" i="3"/>
  <c r="CV18" i="3" s="1"/>
  <c r="D13" i="4" s="1"/>
  <c r="CQ18" i="3"/>
  <c r="CR18" i="3" s="1"/>
  <c r="CK18" i="3"/>
  <c r="CL18" i="3" s="1"/>
  <c r="CN18" i="3" s="1"/>
  <c r="C13" i="4" s="1"/>
  <c r="BZ18" i="3"/>
  <c r="CA18" i="3" s="1"/>
  <c r="CB18" i="3" s="1"/>
  <c r="L18" i="3"/>
  <c r="M18" i="3" s="1"/>
  <c r="N18" i="3" s="1"/>
  <c r="GM17" i="3"/>
  <c r="GN17" i="3" s="1"/>
  <c r="GP17" i="3" s="1"/>
  <c r="T12" i="4" s="1"/>
  <c r="GG17" i="3"/>
  <c r="GH17" i="3" s="1"/>
  <c r="GJ17" i="3" s="1"/>
  <c r="S12" i="4" s="1"/>
  <c r="GA17" i="3"/>
  <c r="GB17" i="3" s="1"/>
  <c r="GD17" i="3" s="1"/>
  <c r="R12" i="4" s="1"/>
  <c r="FS17" i="3"/>
  <c r="FT17" i="3" s="1"/>
  <c r="FV17" i="3" s="1"/>
  <c r="P12" i="4" s="1"/>
  <c r="FM17" i="3"/>
  <c r="FN17" i="3" s="1"/>
  <c r="FP17" i="3" s="1"/>
  <c r="O12" i="4" s="1"/>
  <c r="FG17" i="3"/>
  <c r="FH17" i="3" s="1"/>
  <c r="FJ17" i="3" s="1"/>
  <c r="N12" i="4" s="1"/>
  <c r="EY17" i="3"/>
  <c r="EZ17" i="3" s="1"/>
  <c r="FB17" i="3" s="1"/>
  <c r="L12" i="4" s="1"/>
  <c r="ES17" i="3"/>
  <c r="ET17" i="3" s="1"/>
  <c r="EV17" i="3" s="1"/>
  <c r="K12" i="4" s="1"/>
  <c r="EI17" i="3"/>
  <c r="EJ17" i="3" s="1"/>
  <c r="EL17" i="3" s="1"/>
  <c r="J12" i="4" s="1"/>
  <c r="DX17" i="3"/>
  <c r="DY17" i="3" s="1"/>
  <c r="EA17" i="3" s="1"/>
  <c r="H12" i="4" s="1"/>
  <c r="DM17" i="3"/>
  <c r="DN17" i="3" s="1"/>
  <c r="DR17" i="3" s="1"/>
  <c r="DS17" i="3" s="1"/>
  <c r="DU17" i="3" s="1"/>
  <c r="G12" i="4" s="1"/>
  <c r="DF17" i="3"/>
  <c r="DG17" i="3" s="1"/>
  <c r="DI17" i="3" s="1"/>
  <c r="F12" i="4" s="1"/>
  <c r="CU17" i="3"/>
  <c r="CV17" i="3" s="1"/>
  <c r="D12" i="4" s="1"/>
  <c r="CQ17" i="3"/>
  <c r="CR17" i="3" s="1"/>
  <c r="CK17" i="3"/>
  <c r="CL17" i="3" s="1"/>
  <c r="CN17" i="3" s="1"/>
  <c r="C12" i="4" s="1"/>
  <c r="BZ17" i="3"/>
  <c r="CA17" i="3" s="1"/>
  <c r="CB17" i="3" s="1"/>
  <c r="L17" i="3"/>
  <c r="M17" i="3" s="1"/>
  <c r="N17" i="3" s="1"/>
  <c r="GM16" i="3"/>
  <c r="GN16" i="3" s="1"/>
  <c r="GP16" i="3" s="1"/>
  <c r="T11" i="4" s="1"/>
  <c r="GG16" i="3"/>
  <c r="GH16" i="3" s="1"/>
  <c r="GJ16" i="3" s="1"/>
  <c r="S11" i="4" s="1"/>
  <c r="GA16" i="3"/>
  <c r="GB16" i="3" s="1"/>
  <c r="GD16" i="3" s="1"/>
  <c r="R11" i="4" s="1"/>
  <c r="FS16" i="3"/>
  <c r="FT16" i="3" s="1"/>
  <c r="FV16" i="3" s="1"/>
  <c r="P11" i="4" s="1"/>
  <c r="FM16" i="3"/>
  <c r="FN16" i="3" s="1"/>
  <c r="FP16" i="3" s="1"/>
  <c r="O11" i="4" s="1"/>
  <c r="FG16" i="3"/>
  <c r="FH16" i="3" s="1"/>
  <c r="FJ16" i="3" s="1"/>
  <c r="N11" i="4" s="1"/>
  <c r="EY16" i="3"/>
  <c r="EZ16" i="3" s="1"/>
  <c r="FB16" i="3" s="1"/>
  <c r="L11" i="4" s="1"/>
  <c r="ES16" i="3"/>
  <c r="ET16" i="3" s="1"/>
  <c r="EV16" i="3" s="1"/>
  <c r="K11" i="4" s="1"/>
  <c r="EI16" i="3"/>
  <c r="EJ16" i="3" s="1"/>
  <c r="DX16" i="3"/>
  <c r="DY16" i="3" s="1"/>
  <c r="EA16" i="3" s="1"/>
  <c r="H11" i="4" s="1"/>
  <c r="DM16" i="3"/>
  <c r="DN16" i="3" s="1"/>
  <c r="DR16" i="3" s="1"/>
  <c r="DS16" i="3" s="1"/>
  <c r="DU16" i="3" s="1"/>
  <c r="G11" i="4" s="1"/>
  <c r="DF16" i="3"/>
  <c r="DG16" i="3" s="1"/>
  <c r="DI16" i="3" s="1"/>
  <c r="F11" i="4" s="1"/>
  <c r="CU16" i="3"/>
  <c r="CV16" i="3" s="1"/>
  <c r="D11" i="4" s="1"/>
  <c r="CQ16" i="3"/>
  <c r="CR16" i="3" s="1"/>
  <c r="CK16" i="3"/>
  <c r="CL16" i="3" s="1"/>
  <c r="CN16" i="3" s="1"/>
  <c r="C11" i="4" s="1"/>
  <c r="BZ16" i="3"/>
  <c r="CA16" i="3" s="1"/>
  <c r="CB16" i="3" s="1"/>
  <c r="L16" i="3"/>
  <c r="M16" i="3" s="1"/>
  <c r="N16" i="3" s="1"/>
  <c r="GM15" i="3"/>
  <c r="GN15" i="3" s="1"/>
  <c r="GP15" i="3" s="1"/>
  <c r="T10" i="4" s="1"/>
  <c r="GG15" i="3"/>
  <c r="GH15" i="3" s="1"/>
  <c r="GJ15" i="3" s="1"/>
  <c r="S10" i="4" s="1"/>
  <c r="GA15" i="3"/>
  <c r="GB15" i="3" s="1"/>
  <c r="GD15" i="3" s="1"/>
  <c r="R10" i="4" s="1"/>
  <c r="FM15" i="3"/>
  <c r="FN15" i="3" s="1"/>
  <c r="FP15" i="3" s="1"/>
  <c r="O10" i="4" s="1"/>
  <c r="FG15" i="3"/>
  <c r="FH15" i="3" s="1"/>
  <c r="FJ15" i="3" s="1"/>
  <c r="N10" i="4" s="1"/>
  <c r="EY15" i="3"/>
  <c r="EZ15" i="3" s="1"/>
  <c r="FB15" i="3" s="1"/>
  <c r="L10" i="4" s="1"/>
  <c r="ES15" i="3"/>
  <c r="ET15" i="3" s="1"/>
  <c r="EV15" i="3" s="1"/>
  <c r="K10" i="4" s="1"/>
  <c r="EI15" i="3"/>
  <c r="EJ15" i="3" s="1"/>
  <c r="EL15" i="3" s="1"/>
  <c r="J10" i="4" s="1"/>
  <c r="DX15" i="3"/>
  <c r="DY15" i="3" s="1"/>
  <c r="EA15" i="3" s="1"/>
  <c r="H10" i="4" s="1"/>
  <c r="DM15" i="3"/>
  <c r="DN15" i="3" s="1"/>
  <c r="DR15" i="3" s="1"/>
  <c r="DS15" i="3" s="1"/>
  <c r="DU15" i="3" s="1"/>
  <c r="G10" i="4" s="1"/>
  <c r="DG15" i="3"/>
  <c r="DI15" i="3" s="1"/>
  <c r="F10" i="4" s="1"/>
  <c r="CU15" i="3"/>
  <c r="CV15" i="3" s="1"/>
  <c r="D10" i="4" s="1"/>
  <c r="CQ15" i="3"/>
  <c r="CR15" i="3" s="1"/>
  <c r="CK15" i="3"/>
  <c r="CL15" i="3" s="1"/>
  <c r="CN15" i="3" s="1"/>
  <c r="C10" i="4" s="1"/>
  <c r="BZ15" i="3"/>
  <c r="CA15" i="3" s="1"/>
  <c r="CB15" i="3" s="1"/>
  <c r="L15" i="3"/>
  <c r="M15" i="3" s="1"/>
  <c r="N15" i="3" s="1"/>
  <c r="GM14" i="3"/>
  <c r="GN14" i="3" s="1"/>
  <c r="GP14" i="3" s="1"/>
  <c r="T9" i="4" s="1"/>
  <c r="GG14" i="3"/>
  <c r="GH14" i="3" s="1"/>
  <c r="GJ14" i="3" s="1"/>
  <c r="S9" i="4" s="1"/>
  <c r="GA14" i="3"/>
  <c r="GB14" i="3" s="1"/>
  <c r="GD14" i="3" s="1"/>
  <c r="R9" i="4" s="1"/>
  <c r="FS14" i="3"/>
  <c r="FT14" i="3" s="1"/>
  <c r="FV14" i="3" s="1"/>
  <c r="P9" i="4" s="1"/>
  <c r="FM14" i="3"/>
  <c r="FN14" i="3" s="1"/>
  <c r="FP14" i="3" s="1"/>
  <c r="O9" i="4" s="1"/>
  <c r="FG14" i="3"/>
  <c r="FH14" i="3" s="1"/>
  <c r="FJ14" i="3" s="1"/>
  <c r="N9" i="4" s="1"/>
  <c r="EY14" i="3"/>
  <c r="EZ14" i="3" s="1"/>
  <c r="FB14" i="3" s="1"/>
  <c r="L9" i="4" s="1"/>
  <c r="ES14" i="3"/>
  <c r="ET14" i="3" s="1"/>
  <c r="EV14" i="3" s="1"/>
  <c r="K9" i="4" s="1"/>
  <c r="EJ14" i="3"/>
  <c r="EL14" i="3" s="1"/>
  <c r="J9" i="4" s="1"/>
  <c r="DX14" i="3"/>
  <c r="DY14" i="3" s="1"/>
  <c r="EA14" i="3" s="1"/>
  <c r="H9" i="4" s="1"/>
  <c r="DM14" i="3"/>
  <c r="DN14" i="3" s="1"/>
  <c r="DR14" i="3" s="1"/>
  <c r="DS14" i="3" s="1"/>
  <c r="DU14" i="3" s="1"/>
  <c r="G9" i="4" s="1"/>
  <c r="DF14" i="3"/>
  <c r="DG14" i="3" s="1"/>
  <c r="DI14" i="3" s="1"/>
  <c r="F9" i="4" s="1"/>
  <c r="CU14" i="3"/>
  <c r="CV14" i="3" s="1"/>
  <c r="D9" i="4" s="1"/>
  <c r="CQ14" i="3"/>
  <c r="CR14" i="3" s="1"/>
  <c r="CK14" i="3"/>
  <c r="CL14" i="3" s="1"/>
  <c r="CN14" i="3" s="1"/>
  <c r="C9" i="4" s="1"/>
  <c r="BZ14" i="3"/>
  <c r="CA14" i="3" s="1"/>
  <c r="CB14" i="3" s="1"/>
  <c r="L14" i="3"/>
  <c r="M14" i="3" s="1"/>
  <c r="N14" i="3" s="1"/>
  <c r="EL16" i="3" l="1"/>
  <c r="J11" i="4" s="1"/>
  <c r="DI24" i="3"/>
  <c r="F19" i="4" s="1"/>
  <c r="CX15" i="3"/>
  <c r="GR26" i="3"/>
  <c r="U21" i="4" s="1"/>
  <c r="R21" i="4"/>
  <c r="F21" i="8"/>
  <c r="GR25" i="3"/>
  <c r="F20" i="8" s="1"/>
  <c r="R20" i="4"/>
  <c r="FX25" i="3"/>
  <c r="E20" i="8" s="1"/>
  <c r="N20" i="4"/>
  <c r="CX25" i="3"/>
  <c r="CX24" i="3"/>
  <c r="FX21" i="3"/>
  <c r="Q16" i="4" s="1"/>
  <c r="N16" i="4"/>
  <c r="CX21" i="3"/>
  <c r="GR19" i="3"/>
  <c r="F14" i="8" s="1"/>
  <c r="R14" i="4"/>
  <c r="CX19" i="3"/>
  <c r="CD23" i="3"/>
  <c r="B18" i="4" s="1"/>
  <c r="FD25" i="3"/>
  <c r="M20" i="4" s="1"/>
  <c r="J20" i="4"/>
  <c r="EC25" i="3"/>
  <c r="C20" i="8" s="1"/>
  <c r="F20" i="4"/>
  <c r="CD18" i="3"/>
  <c r="B13" i="4" s="1"/>
  <c r="EC21" i="3"/>
  <c r="C16" i="8" s="1"/>
  <c r="F16" i="4"/>
  <c r="CD21" i="3"/>
  <c r="B16" i="4" s="1"/>
  <c r="CD24" i="3"/>
  <c r="CZ24" i="3" s="1"/>
  <c r="B19" i="8" s="1"/>
  <c r="CD15" i="3"/>
  <c r="CZ15" i="3" s="1"/>
  <c r="B10" i="8" s="1"/>
  <c r="CD17" i="3"/>
  <c r="B12" i="4" s="1"/>
  <c r="CD22" i="3"/>
  <c r="B17" i="4" s="1"/>
  <c r="FD19" i="3"/>
  <c r="D14" i="8" s="1"/>
  <c r="J14" i="4"/>
  <c r="M14" i="4"/>
  <c r="CX26" i="3"/>
  <c r="EC24" i="3"/>
  <c r="FX24" i="3"/>
  <c r="FD15" i="3"/>
  <c r="GR15" i="3"/>
  <c r="CX17" i="3"/>
  <c r="EC17" i="3"/>
  <c r="CX18" i="3"/>
  <c r="FD18" i="3"/>
  <c r="FX18" i="3"/>
  <c r="GR18" i="3"/>
  <c r="CD20" i="3"/>
  <c r="B15" i="4" s="1"/>
  <c r="CX22" i="3"/>
  <c r="EC22" i="3"/>
  <c r="FD22" i="3"/>
  <c r="FX22" i="3"/>
  <c r="GR22" i="3"/>
  <c r="CD25" i="3"/>
  <c r="B20" i="4" s="1"/>
  <c r="EC18" i="3"/>
  <c r="CD19" i="3"/>
  <c r="EC19" i="3"/>
  <c r="FX19" i="3"/>
  <c r="CX20" i="3"/>
  <c r="EC20" i="3"/>
  <c r="FD20" i="3"/>
  <c r="FX20" i="3"/>
  <c r="GR20" i="3"/>
  <c r="FD21" i="3"/>
  <c r="GR21" i="3"/>
  <c r="FD26" i="3"/>
  <c r="CD14" i="3"/>
  <c r="B9" i="4" s="1"/>
  <c r="CD16" i="3"/>
  <c r="B11" i="4" s="1"/>
  <c r="FX17" i="3"/>
  <c r="CX23" i="3"/>
  <c r="EC23" i="3"/>
  <c r="FD23" i="3"/>
  <c r="FX23" i="3"/>
  <c r="GR23" i="3"/>
  <c r="FD24" i="3"/>
  <c r="GR24" i="3"/>
  <c r="CD26" i="3"/>
  <c r="EC26" i="3"/>
  <c r="FX26" i="3"/>
  <c r="CX14" i="3"/>
  <c r="EC14" i="3"/>
  <c r="FD14" i="3"/>
  <c r="FX14" i="3"/>
  <c r="GR14" i="3"/>
  <c r="EC15" i="3"/>
  <c r="FX15" i="3"/>
  <c r="CX16" i="3"/>
  <c r="EC16" i="3"/>
  <c r="FX16" i="3"/>
  <c r="GR16" i="3"/>
  <c r="FD17" i="3"/>
  <c r="GR17" i="3"/>
  <c r="B159" i="8"/>
  <c r="B140" i="8"/>
  <c r="B118" i="8"/>
  <c r="B117" i="8"/>
  <c r="B137" i="8"/>
  <c r="B95" i="8"/>
  <c r="B94" i="8"/>
  <c r="B72" i="8"/>
  <c r="B71" i="8"/>
  <c r="B91" i="8"/>
  <c r="B45" i="8"/>
  <c r="A45" i="8"/>
  <c r="A68" i="8" s="1"/>
  <c r="A91" i="8" s="1"/>
  <c r="A114" i="8" s="1"/>
  <c r="A137" i="8" s="1"/>
  <c r="A159" i="8" s="1"/>
  <c r="B48" i="8"/>
  <c r="A8" i="8"/>
  <c r="A7" i="8"/>
  <c r="A6" i="8"/>
  <c r="A5" i="8"/>
  <c r="A4" i="8"/>
  <c r="GL27" i="3"/>
  <c r="GK27" i="3"/>
  <c r="GF27" i="3"/>
  <c r="GE27" i="3"/>
  <c r="FZ27" i="3"/>
  <c r="FY27" i="3"/>
  <c r="FR27" i="3"/>
  <c r="FQ27" i="3"/>
  <c r="FL27" i="3"/>
  <c r="FK27" i="3"/>
  <c r="FF27" i="3"/>
  <c r="FE27" i="3"/>
  <c r="EX27" i="3"/>
  <c r="EW27" i="3"/>
  <c r="ER27" i="3"/>
  <c r="EQ27" i="3"/>
  <c r="EP27" i="3"/>
  <c r="EO27" i="3"/>
  <c r="EN27" i="3"/>
  <c r="EM27" i="3"/>
  <c r="EH27" i="3"/>
  <c r="EG27" i="3"/>
  <c r="EF27" i="3"/>
  <c r="EE27" i="3"/>
  <c r="ED27" i="3"/>
  <c r="DW27" i="3"/>
  <c r="DV27" i="3"/>
  <c r="DT27" i="3"/>
  <c r="DQ27" i="3"/>
  <c r="DP27" i="3"/>
  <c r="DO27" i="3"/>
  <c r="DL27" i="3"/>
  <c r="DK27" i="3"/>
  <c r="DJ27" i="3"/>
  <c r="DH27" i="3"/>
  <c r="DE27" i="3"/>
  <c r="DD27" i="3"/>
  <c r="DC27" i="3"/>
  <c r="DB27" i="3"/>
  <c r="DA27" i="3"/>
  <c r="CT27" i="3"/>
  <c r="CS27" i="3"/>
  <c r="CP27" i="3"/>
  <c r="CO27" i="3"/>
  <c r="CM27" i="3"/>
  <c r="CJ27" i="3"/>
  <c r="CI27" i="3"/>
  <c r="CH27" i="3"/>
  <c r="CG27" i="3"/>
  <c r="CF27" i="3"/>
  <c r="CE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K27" i="3"/>
  <c r="J27" i="3"/>
  <c r="I27" i="3"/>
  <c r="H27" i="3"/>
  <c r="G27" i="3"/>
  <c r="F27" i="3"/>
  <c r="E27" i="3"/>
  <c r="D27" i="3"/>
  <c r="C27" i="3"/>
  <c r="B27" i="3"/>
  <c r="FD16" i="3" l="1"/>
  <c r="M11" i="4" s="1"/>
  <c r="CZ16" i="3"/>
  <c r="B11" i="8" s="1"/>
  <c r="E16" i="8"/>
  <c r="CZ20" i="3"/>
  <c r="E15" i="4" s="1"/>
  <c r="CZ22" i="3"/>
  <c r="B17" i="8" s="1"/>
  <c r="CZ21" i="3"/>
  <c r="GS21" i="3" s="1"/>
  <c r="V16" i="4" s="1"/>
  <c r="E21" i="8"/>
  <c r="Q21" i="4"/>
  <c r="M21" i="4"/>
  <c r="D21" i="8"/>
  <c r="U20" i="4"/>
  <c r="Q20" i="4"/>
  <c r="F19" i="8"/>
  <c r="U19" i="4"/>
  <c r="E19" i="8"/>
  <c r="Q19" i="4"/>
  <c r="F18" i="8"/>
  <c r="U18" i="4"/>
  <c r="Q18" i="4"/>
  <c r="E18" i="8"/>
  <c r="F17" i="8"/>
  <c r="U17" i="4"/>
  <c r="E17" i="8"/>
  <c r="Q17" i="4"/>
  <c r="F16" i="8"/>
  <c r="U16" i="4"/>
  <c r="F15" i="8"/>
  <c r="U15" i="4"/>
  <c r="E15" i="8"/>
  <c r="Q15" i="4"/>
  <c r="U14" i="4"/>
  <c r="Q14" i="4"/>
  <c r="E14" i="8"/>
  <c r="F13" i="8"/>
  <c r="U13" i="4"/>
  <c r="E13" i="8"/>
  <c r="Q13" i="4"/>
  <c r="F12" i="8"/>
  <c r="U12" i="4"/>
  <c r="E12" i="8"/>
  <c r="Q12" i="4"/>
  <c r="F11" i="8"/>
  <c r="U11" i="4"/>
  <c r="E11" i="8"/>
  <c r="Q11" i="4"/>
  <c r="C11" i="8"/>
  <c r="I11" i="4"/>
  <c r="F10" i="8"/>
  <c r="U10" i="4"/>
  <c r="E10" i="8"/>
  <c r="Q10" i="4"/>
  <c r="F9" i="8"/>
  <c r="U9" i="4"/>
  <c r="E9" i="8"/>
  <c r="Q9" i="4"/>
  <c r="M18" i="4"/>
  <c r="D18" i="8"/>
  <c r="C18" i="8"/>
  <c r="I18" i="4"/>
  <c r="CZ23" i="3"/>
  <c r="B18" i="8" s="1"/>
  <c r="D20" i="8"/>
  <c r="I20" i="4"/>
  <c r="CZ25" i="3"/>
  <c r="D13" i="8"/>
  <c r="M13" i="4"/>
  <c r="C13" i="8"/>
  <c r="I13" i="4"/>
  <c r="CZ18" i="3"/>
  <c r="B13" i="8" s="1"/>
  <c r="M16" i="4"/>
  <c r="D16" i="8"/>
  <c r="I16" i="4"/>
  <c r="D19" i="8"/>
  <c r="M19" i="4"/>
  <c r="C19" i="8"/>
  <c r="I19" i="4"/>
  <c r="B19" i="4"/>
  <c r="E19" i="4"/>
  <c r="M10" i="4"/>
  <c r="D10" i="8"/>
  <c r="C10" i="8"/>
  <c r="I10" i="4"/>
  <c r="B10" i="4"/>
  <c r="GS15" i="3"/>
  <c r="V10" i="4" s="1"/>
  <c r="E10" i="4"/>
  <c r="M12" i="4"/>
  <c r="D12" i="8"/>
  <c r="C12" i="8"/>
  <c r="I12" i="4"/>
  <c r="CZ17" i="3"/>
  <c r="GS17" i="3" s="1"/>
  <c r="V12" i="4" s="1"/>
  <c r="D15" i="8"/>
  <c r="M15" i="4"/>
  <c r="C15" i="8"/>
  <c r="I15" i="4"/>
  <c r="D9" i="8"/>
  <c r="M9" i="4"/>
  <c r="C9" i="8"/>
  <c r="I9" i="4"/>
  <c r="C21" i="8"/>
  <c r="I21" i="4"/>
  <c r="D17" i="8"/>
  <c r="M17" i="4"/>
  <c r="C17" i="8"/>
  <c r="I17" i="4"/>
  <c r="C14" i="8"/>
  <c r="I14" i="4"/>
  <c r="CZ26" i="3"/>
  <c r="GS26" i="3" s="1"/>
  <c r="B21" i="4"/>
  <c r="CZ19" i="3"/>
  <c r="B14" i="4"/>
  <c r="CZ14" i="3"/>
  <c r="GS24" i="3"/>
  <c r="A5" i="4"/>
  <c r="A4" i="4"/>
  <c r="A7" i="4"/>
  <c r="A6" i="4"/>
  <c r="A8" i="4"/>
  <c r="GS16" i="3" l="1"/>
  <c r="G11" i="8" s="1"/>
  <c r="D11" i="8"/>
  <c r="E11" i="4"/>
  <c r="E16" i="4"/>
  <c r="GS20" i="3"/>
  <c r="G15" i="8" s="1"/>
  <c r="B15" i="8"/>
  <c r="E17" i="4"/>
  <c r="GS22" i="3"/>
  <c r="G17" i="8" s="1"/>
  <c r="B16" i="8"/>
  <c r="GS23" i="3"/>
  <c r="V18" i="4" s="1"/>
  <c r="E18" i="4"/>
  <c r="GS25" i="3"/>
  <c r="B20" i="8"/>
  <c r="E20" i="4"/>
  <c r="GS18" i="3"/>
  <c r="V13" i="4" s="1"/>
  <c r="E13" i="4"/>
  <c r="G16" i="8"/>
  <c r="G19" i="8"/>
  <c r="V19" i="4"/>
  <c r="G10" i="8"/>
  <c r="E12" i="4"/>
  <c r="B12" i="8"/>
  <c r="G12" i="8"/>
  <c r="GS14" i="3"/>
  <c r="B9" i="8"/>
  <c r="E9" i="4"/>
  <c r="G21" i="8"/>
  <c r="V21" i="4"/>
  <c r="B21" i="8"/>
  <c r="E21" i="4"/>
  <c r="B14" i="8"/>
  <c r="E14" i="4"/>
  <c r="GS19" i="3"/>
  <c r="FG13" i="3"/>
  <c r="FH13" i="3" s="1"/>
  <c r="FJ13" i="3" s="1"/>
  <c r="N8" i="4" s="1"/>
  <c r="FG12" i="3"/>
  <c r="FH12" i="3" s="1"/>
  <c r="FJ12" i="3" s="1"/>
  <c r="N7" i="4" s="1"/>
  <c r="FG11" i="3"/>
  <c r="FH11" i="3" s="1"/>
  <c r="FJ11" i="3" s="1"/>
  <c r="N6" i="4" s="1"/>
  <c r="FG10" i="3"/>
  <c r="FH10" i="3" s="1"/>
  <c r="FJ10" i="3" s="1"/>
  <c r="N5" i="4" s="1"/>
  <c r="FG9" i="3"/>
  <c r="GM10" i="3"/>
  <c r="GN10" i="3" s="1"/>
  <c r="GP10" i="3" s="1"/>
  <c r="T5" i="4" s="1"/>
  <c r="GG10" i="3"/>
  <c r="GH10" i="3" s="1"/>
  <c r="GJ10" i="3" s="1"/>
  <c r="S5" i="4" s="1"/>
  <c r="GA10" i="3"/>
  <c r="GB10" i="3" s="1"/>
  <c r="GD10" i="3" s="1"/>
  <c r="R5" i="4" s="1"/>
  <c r="FS10" i="3"/>
  <c r="FT10" i="3" s="1"/>
  <c r="FV10" i="3" s="1"/>
  <c r="P5" i="4" s="1"/>
  <c r="FM10" i="3"/>
  <c r="FN10" i="3" s="1"/>
  <c r="FP10" i="3" s="1"/>
  <c r="O5" i="4" s="1"/>
  <c r="EY10" i="3"/>
  <c r="EZ10" i="3" s="1"/>
  <c r="FB10" i="3" s="1"/>
  <c r="L5" i="4" s="1"/>
  <c r="ES10" i="3"/>
  <c r="ET10" i="3" s="1"/>
  <c r="EV10" i="3" s="1"/>
  <c r="K5" i="4" s="1"/>
  <c r="EI10" i="3"/>
  <c r="EJ10" i="3" s="1"/>
  <c r="EL10" i="3" s="1"/>
  <c r="J5" i="4" s="1"/>
  <c r="DX10" i="3"/>
  <c r="DY10" i="3" s="1"/>
  <c r="EA10" i="3" s="1"/>
  <c r="H5" i="4" s="1"/>
  <c r="DM10" i="3"/>
  <c r="DN10" i="3" s="1"/>
  <c r="DR10" i="3" s="1"/>
  <c r="DS10" i="3" s="1"/>
  <c r="DU10" i="3" s="1"/>
  <c r="G5" i="4" s="1"/>
  <c r="DF10" i="3"/>
  <c r="DG10" i="3" s="1"/>
  <c r="DI10" i="3" s="1"/>
  <c r="F5" i="4" s="1"/>
  <c r="CU10" i="3"/>
  <c r="CV10" i="3" s="1"/>
  <c r="D5" i="4" s="1"/>
  <c r="CQ10" i="3"/>
  <c r="CR10" i="3" s="1"/>
  <c r="CK10" i="3"/>
  <c r="CL10" i="3" s="1"/>
  <c r="CN10" i="3" s="1"/>
  <c r="C5" i="4" s="1"/>
  <c r="BZ10" i="3"/>
  <c r="CA10" i="3" s="1"/>
  <c r="CB10" i="3" s="1"/>
  <c r="L10" i="3"/>
  <c r="M10" i="3" s="1"/>
  <c r="N10" i="3" s="1"/>
  <c r="GM9" i="3"/>
  <c r="GG9" i="3"/>
  <c r="GA9" i="3"/>
  <c r="FS9" i="3"/>
  <c r="FM9" i="3"/>
  <c r="FH9" i="3"/>
  <c r="EY9" i="3"/>
  <c r="ES9" i="3"/>
  <c r="EI9" i="3"/>
  <c r="DX9" i="3"/>
  <c r="DM9" i="3"/>
  <c r="DF9" i="3"/>
  <c r="CU9" i="3"/>
  <c r="CQ9" i="3"/>
  <c r="CK9" i="3"/>
  <c r="BZ9" i="3"/>
  <c r="L9" i="3"/>
  <c r="GM12" i="3"/>
  <c r="GN12" i="3" s="1"/>
  <c r="GP12" i="3" s="1"/>
  <c r="T7" i="4" s="1"/>
  <c r="GG12" i="3"/>
  <c r="GH12" i="3" s="1"/>
  <c r="GJ12" i="3" s="1"/>
  <c r="S7" i="4" s="1"/>
  <c r="GA12" i="3"/>
  <c r="GB12" i="3" s="1"/>
  <c r="GD12" i="3" s="1"/>
  <c r="R7" i="4" s="1"/>
  <c r="FS12" i="3"/>
  <c r="FT12" i="3" s="1"/>
  <c r="FV12" i="3" s="1"/>
  <c r="P7" i="4" s="1"/>
  <c r="FM12" i="3"/>
  <c r="FN12" i="3" s="1"/>
  <c r="FP12" i="3" s="1"/>
  <c r="O7" i="4" s="1"/>
  <c r="EY12" i="3"/>
  <c r="EZ12" i="3" s="1"/>
  <c r="FB12" i="3" s="1"/>
  <c r="L7" i="4" s="1"/>
  <c r="ES12" i="3"/>
  <c r="ET12" i="3" s="1"/>
  <c r="EV12" i="3" s="1"/>
  <c r="K7" i="4" s="1"/>
  <c r="EI12" i="3"/>
  <c r="EJ12" i="3" s="1"/>
  <c r="EL12" i="3" s="1"/>
  <c r="J7" i="4" s="1"/>
  <c r="DX12" i="3"/>
  <c r="DY12" i="3" s="1"/>
  <c r="EA12" i="3" s="1"/>
  <c r="H7" i="4" s="1"/>
  <c r="DM12" i="3"/>
  <c r="DN12" i="3" s="1"/>
  <c r="DR12" i="3" s="1"/>
  <c r="DS12" i="3" s="1"/>
  <c r="DU12" i="3" s="1"/>
  <c r="G7" i="4" s="1"/>
  <c r="DF12" i="3"/>
  <c r="DG12" i="3" s="1"/>
  <c r="DI12" i="3" s="1"/>
  <c r="F7" i="4" s="1"/>
  <c r="CU12" i="3"/>
  <c r="CV12" i="3" s="1"/>
  <c r="D7" i="4" s="1"/>
  <c r="CQ12" i="3"/>
  <c r="CR12" i="3" s="1"/>
  <c r="CK12" i="3"/>
  <c r="CL12" i="3" s="1"/>
  <c r="CN12" i="3" s="1"/>
  <c r="C7" i="4" s="1"/>
  <c r="BZ12" i="3"/>
  <c r="CA12" i="3" s="1"/>
  <c r="CB12" i="3" s="1"/>
  <c r="M12" i="3"/>
  <c r="N12" i="3" s="1"/>
  <c r="GM11" i="3"/>
  <c r="GN11" i="3" s="1"/>
  <c r="GP11" i="3" s="1"/>
  <c r="T6" i="4" s="1"/>
  <c r="GG11" i="3"/>
  <c r="GH11" i="3" s="1"/>
  <c r="GJ11" i="3" s="1"/>
  <c r="S6" i="4" s="1"/>
  <c r="GA11" i="3"/>
  <c r="GB11" i="3" s="1"/>
  <c r="GD11" i="3" s="1"/>
  <c r="R6" i="4" s="1"/>
  <c r="FS11" i="3"/>
  <c r="FT11" i="3" s="1"/>
  <c r="FV11" i="3" s="1"/>
  <c r="P6" i="4" s="1"/>
  <c r="FM11" i="3"/>
  <c r="FN11" i="3" s="1"/>
  <c r="FP11" i="3" s="1"/>
  <c r="O6" i="4" s="1"/>
  <c r="EY11" i="3"/>
  <c r="EZ11" i="3" s="1"/>
  <c r="FB11" i="3" s="1"/>
  <c r="L6" i="4" s="1"/>
  <c r="ES11" i="3"/>
  <c r="ET11" i="3" s="1"/>
  <c r="EV11" i="3" s="1"/>
  <c r="K6" i="4" s="1"/>
  <c r="EI11" i="3"/>
  <c r="EJ11" i="3" s="1"/>
  <c r="EL11" i="3" s="1"/>
  <c r="J6" i="4" s="1"/>
  <c r="DX11" i="3"/>
  <c r="DY11" i="3" s="1"/>
  <c r="EA11" i="3" s="1"/>
  <c r="H6" i="4" s="1"/>
  <c r="DM11" i="3"/>
  <c r="DN11" i="3" s="1"/>
  <c r="DR11" i="3" s="1"/>
  <c r="DS11" i="3" s="1"/>
  <c r="DU11" i="3" s="1"/>
  <c r="G6" i="4" s="1"/>
  <c r="DF11" i="3"/>
  <c r="DG11" i="3" s="1"/>
  <c r="DI11" i="3" s="1"/>
  <c r="F6" i="4" s="1"/>
  <c r="CU11" i="3"/>
  <c r="CV11" i="3" s="1"/>
  <c r="D6" i="4" s="1"/>
  <c r="CQ11" i="3"/>
  <c r="CR11" i="3" s="1"/>
  <c r="CK11" i="3"/>
  <c r="CL11" i="3" s="1"/>
  <c r="CN11" i="3" s="1"/>
  <c r="C6" i="4" s="1"/>
  <c r="BZ11" i="3"/>
  <c r="CA11" i="3" s="1"/>
  <c r="CB11" i="3" s="1"/>
  <c r="L11" i="3"/>
  <c r="M11" i="3" s="1"/>
  <c r="N11" i="3" s="1"/>
  <c r="GM13" i="3"/>
  <c r="GN13" i="3" s="1"/>
  <c r="GP13" i="3" s="1"/>
  <c r="T8" i="4" s="1"/>
  <c r="GG13" i="3"/>
  <c r="GH13" i="3" s="1"/>
  <c r="GJ13" i="3" s="1"/>
  <c r="S8" i="4" s="1"/>
  <c r="GA13" i="3"/>
  <c r="GB13" i="3" s="1"/>
  <c r="GD13" i="3" s="1"/>
  <c r="R8" i="4" s="1"/>
  <c r="FS13" i="3"/>
  <c r="FT13" i="3" s="1"/>
  <c r="FV13" i="3" s="1"/>
  <c r="P8" i="4" s="1"/>
  <c r="FM13" i="3"/>
  <c r="FN13" i="3" s="1"/>
  <c r="FP13" i="3" s="1"/>
  <c r="O8" i="4" s="1"/>
  <c r="EY13" i="3"/>
  <c r="EZ13" i="3" s="1"/>
  <c r="FB13" i="3" s="1"/>
  <c r="L8" i="4" s="1"/>
  <c r="ES13" i="3"/>
  <c r="ET13" i="3" s="1"/>
  <c r="EV13" i="3" s="1"/>
  <c r="K8" i="4" s="1"/>
  <c r="EI13" i="3"/>
  <c r="EJ13" i="3" s="1"/>
  <c r="EL13" i="3" s="1"/>
  <c r="J8" i="4" s="1"/>
  <c r="DX13" i="3"/>
  <c r="DY13" i="3" s="1"/>
  <c r="EA13" i="3" s="1"/>
  <c r="H8" i="4" s="1"/>
  <c r="DM13" i="3"/>
  <c r="DN13" i="3" s="1"/>
  <c r="DR13" i="3" s="1"/>
  <c r="DS13" i="3" s="1"/>
  <c r="DU13" i="3" s="1"/>
  <c r="G8" i="4" s="1"/>
  <c r="DF13" i="3"/>
  <c r="DG13" i="3" s="1"/>
  <c r="DI13" i="3" s="1"/>
  <c r="F8" i="4" s="1"/>
  <c r="CU13" i="3"/>
  <c r="CV13" i="3" s="1"/>
  <c r="D8" i="4" s="1"/>
  <c r="CQ13" i="3"/>
  <c r="CR13" i="3" s="1"/>
  <c r="CK13" i="3"/>
  <c r="CL13" i="3" s="1"/>
  <c r="CN13" i="3" s="1"/>
  <c r="C8" i="4" s="1"/>
  <c r="BZ13" i="3"/>
  <c r="CA13" i="3" s="1"/>
  <c r="CB13" i="3" s="1"/>
  <c r="M13" i="3"/>
  <c r="N13" i="3" s="1"/>
  <c r="V11" i="4" l="1"/>
  <c r="V17" i="4"/>
  <c r="V15" i="4"/>
  <c r="GM27" i="3"/>
  <c r="FG27" i="3"/>
  <c r="CQ27" i="3"/>
  <c r="G18" i="8"/>
  <c r="G20" i="8"/>
  <c r="V20" i="4"/>
  <c r="G13" i="8"/>
  <c r="V9" i="4"/>
  <c r="G9" i="8"/>
  <c r="G14" i="8"/>
  <c r="V14" i="4"/>
  <c r="CR9" i="3"/>
  <c r="CR27" i="3" s="1"/>
  <c r="GN9" i="3"/>
  <c r="GH9" i="3"/>
  <c r="GG27" i="3"/>
  <c r="GB9" i="3"/>
  <c r="GA27" i="3"/>
  <c r="FT9" i="3"/>
  <c r="FS27" i="3"/>
  <c r="FN9" i="3"/>
  <c r="FM27" i="3"/>
  <c r="FJ9" i="3"/>
  <c r="FH27" i="3"/>
  <c r="EZ9" i="3"/>
  <c r="EY27" i="3"/>
  <c r="ET9" i="3"/>
  <c r="EJ9" i="3"/>
  <c r="DY9" i="3"/>
  <c r="DX27" i="3"/>
  <c r="DN9" i="3"/>
  <c r="DM27" i="3"/>
  <c r="DG9" i="3"/>
  <c r="CX13" i="3"/>
  <c r="CV9" i="3"/>
  <c r="CU27" i="3"/>
  <c r="CL9" i="3"/>
  <c r="CA9" i="3"/>
  <c r="M9" i="3"/>
  <c r="GR13" i="3"/>
  <c r="FD13" i="3"/>
  <c r="CD12" i="3"/>
  <c r="B7" i="4" s="1"/>
  <c r="GR11" i="3"/>
  <c r="FD11" i="3"/>
  <c r="CX11" i="3"/>
  <c r="CD10" i="3"/>
  <c r="B5" i="4" s="1"/>
  <c r="CX9" i="3"/>
  <c r="CX10" i="3"/>
  <c r="EC10" i="3"/>
  <c r="FD10" i="3"/>
  <c r="FX10" i="3"/>
  <c r="GR10" i="3"/>
  <c r="CD11" i="3"/>
  <c r="B6" i="4" s="1"/>
  <c r="EC11" i="3"/>
  <c r="FX11" i="3"/>
  <c r="CX12" i="3"/>
  <c r="EC12" i="3"/>
  <c r="FD12" i="3"/>
  <c r="FX12" i="3"/>
  <c r="GR12" i="3"/>
  <c r="CD13" i="3"/>
  <c r="EC13" i="3"/>
  <c r="FX13" i="3"/>
  <c r="CX27" i="3" l="1"/>
  <c r="GP9" i="3"/>
  <c r="GN27" i="3"/>
  <c r="GJ9" i="3"/>
  <c r="GH27" i="3"/>
  <c r="U7" i="4"/>
  <c r="F7" i="8"/>
  <c r="U5" i="4"/>
  <c r="F5" i="8"/>
  <c r="U6" i="4"/>
  <c r="F6" i="8"/>
  <c r="GD9" i="3"/>
  <c r="GB27" i="3"/>
  <c r="U8" i="4"/>
  <c r="F8" i="8"/>
  <c r="FV9" i="3"/>
  <c r="FT27" i="3"/>
  <c r="FP9" i="3"/>
  <c r="FN27" i="3"/>
  <c r="Q7" i="4"/>
  <c r="E7" i="8"/>
  <c r="Q6" i="4"/>
  <c r="E6" i="8"/>
  <c r="N4" i="4"/>
  <c r="N22" i="4" s="1"/>
  <c r="FJ27" i="3"/>
  <c r="Q8" i="4"/>
  <c r="E8" i="8"/>
  <c r="Q5" i="4"/>
  <c r="E5" i="8"/>
  <c r="FB9" i="3"/>
  <c r="EZ27" i="3"/>
  <c r="EV9" i="3"/>
  <c r="M7" i="4"/>
  <c r="D7" i="8"/>
  <c r="M5" i="4"/>
  <c r="D5" i="8"/>
  <c r="M8" i="4"/>
  <c r="D8" i="8"/>
  <c r="EL9" i="3"/>
  <c r="M6" i="4"/>
  <c r="D6" i="8"/>
  <c r="EA9" i="3"/>
  <c r="DY27" i="3"/>
  <c r="DR9" i="3"/>
  <c r="DN27" i="3"/>
  <c r="I8" i="4"/>
  <c r="C8" i="8"/>
  <c r="I6" i="4"/>
  <c r="C6" i="8"/>
  <c r="DI9" i="3"/>
  <c r="I7" i="4"/>
  <c r="C7" i="8"/>
  <c r="I5" i="4"/>
  <c r="C5" i="8"/>
  <c r="D4" i="4"/>
  <c r="D22" i="4" s="1"/>
  <c r="CV27" i="3"/>
  <c r="CN9" i="3"/>
  <c r="CB9" i="3"/>
  <c r="N9" i="3"/>
  <c r="CZ13" i="3"/>
  <c r="B8" i="4"/>
  <c r="CZ12" i="3"/>
  <c r="B7" i="8" s="1"/>
  <c r="CZ11" i="3"/>
  <c r="CZ10" i="3"/>
  <c r="B5" i="8" s="1"/>
  <c r="T4" i="4" l="1"/>
  <c r="T22" i="4" s="1"/>
  <c r="GP27" i="3"/>
  <c r="S4" i="4"/>
  <c r="S22" i="4" s="1"/>
  <c r="GJ27" i="3"/>
  <c r="R4" i="4"/>
  <c r="R22" i="4" s="1"/>
  <c r="GD27" i="3"/>
  <c r="GR9" i="3"/>
  <c r="P4" i="4"/>
  <c r="P22" i="4" s="1"/>
  <c r="FV27" i="3"/>
  <c r="O4" i="4"/>
  <c r="O22" i="4" s="1"/>
  <c r="FP27" i="3"/>
  <c r="FX9" i="3"/>
  <c r="L4" i="4"/>
  <c r="L22" i="4" s="1"/>
  <c r="FB27" i="3"/>
  <c r="K4" i="4"/>
  <c r="J4" i="4"/>
  <c r="FD9" i="3"/>
  <c r="H4" i="4"/>
  <c r="H22" i="4" s="1"/>
  <c r="EA27" i="3"/>
  <c r="DS9" i="3"/>
  <c r="DR27" i="3"/>
  <c r="F4" i="4"/>
  <c r="C4" i="4"/>
  <c r="E8" i="4"/>
  <c r="B8" i="8"/>
  <c r="GS13" i="3"/>
  <c r="E6" i="4"/>
  <c r="B6" i="8"/>
  <c r="CD9" i="3"/>
  <c r="GS10" i="3"/>
  <c r="E5" i="4"/>
  <c r="GS12" i="3"/>
  <c r="E7" i="4"/>
  <c r="GS11" i="3"/>
  <c r="CK27" i="3"/>
  <c r="U4" i="4" l="1"/>
  <c r="U22" i="4" s="1"/>
  <c r="F4" i="8"/>
  <c r="F22" i="8" s="1"/>
  <c r="GR27" i="3"/>
  <c r="Q4" i="4"/>
  <c r="Q22" i="4" s="1"/>
  <c r="E4" i="8"/>
  <c r="E22" i="8" s="1"/>
  <c r="FX27" i="3"/>
  <c r="M4" i="4"/>
  <c r="D4" i="8"/>
  <c r="DU9" i="3"/>
  <c r="DS27" i="3"/>
  <c r="V8" i="4"/>
  <c r="G8" i="8"/>
  <c r="V6" i="4"/>
  <c r="G6" i="8"/>
  <c r="V7" i="4"/>
  <c r="G7" i="8"/>
  <c r="V5" i="4"/>
  <c r="G5" i="8"/>
  <c r="B4" i="4"/>
  <c r="CZ9" i="3"/>
  <c r="G4" i="4" l="1"/>
  <c r="G22" i="4" s="1"/>
  <c r="DU27" i="3"/>
  <c r="EC9" i="3"/>
  <c r="M27" i="3"/>
  <c r="L27" i="3"/>
  <c r="B4" i="8"/>
  <c r="E4" i="4"/>
  <c r="N27" i="3"/>
  <c r="ES27" i="3" l="1"/>
  <c r="EI27" i="3"/>
  <c r="I4" i="4"/>
  <c r="C4" i="8"/>
  <c r="GS9" i="3"/>
  <c r="V4" i="4" s="1"/>
  <c r="DF27" i="3"/>
  <c r="CL27" i="3"/>
  <c r="BZ27" i="3"/>
  <c r="ET27" i="3" l="1"/>
  <c r="EJ27" i="3"/>
  <c r="G4" i="8"/>
  <c r="DG27" i="3"/>
  <c r="C22" i="4"/>
  <c r="CN27" i="3"/>
  <c r="CA27" i="3"/>
  <c r="K22" i="4" l="1"/>
  <c r="EV27" i="3"/>
  <c r="J22" i="4"/>
  <c r="EL27" i="3"/>
  <c r="F22" i="4"/>
  <c r="DI27" i="3"/>
  <c r="CB27" i="3"/>
  <c r="M22" i="4" l="1"/>
  <c r="D22" i="8"/>
  <c r="FD27" i="3"/>
  <c r="I22" i="4"/>
  <c r="C22" i="8"/>
  <c r="EC27" i="3"/>
  <c r="CD27" i="3"/>
  <c r="B22" i="4"/>
  <c r="B22" i="8" l="1"/>
  <c r="E22" i="4"/>
  <c r="CZ27" i="3"/>
  <c r="V22" i="4" l="1"/>
  <c r="GS27" i="3"/>
  <c r="G22" i="8"/>
</calcChain>
</file>

<file path=xl/sharedStrings.xml><?xml version="1.0" encoding="utf-8"?>
<sst xmlns="http://schemas.openxmlformats.org/spreadsheetml/2006/main" count="530" uniqueCount="331">
  <si>
    <t>1.1.1.1. Официальное наименование образовательной организации, контактная информация образовательной организации</t>
  </si>
  <si>
    <t>1.1.1.2. Информация о режиме и графике работы образовательной организации, режиме занятий</t>
  </si>
  <si>
    <t>1.1.1.3. Устав образовательной организации</t>
  </si>
  <si>
    <t>1.1.1.4. Лицензия на осуществление образовательной деятельности</t>
  </si>
  <si>
    <t>1.1.1.5. Свидетельство о государственной аккредитации</t>
  </si>
  <si>
    <t>1.1.1.6. Наименование основных образовательных программ, информация о сроке действия государственной аккредитации</t>
  </si>
  <si>
    <t>1.1.1.7. Информация об уровнях образования и формах обучения</t>
  </si>
  <si>
    <t>1.1.1.8. Правила (порядок) приёма, перевода, отчисления и восстановления обучающихся</t>
  </si>
  <si>
    <t>1.1.1.10. Документ о текущем контроле успеваемости и промежуточной аттестации обучающихся</t>
  </si>
  <si>
    <t>Подраздел "Основные сведения"</t>
  </si>
  <si>
    <t>1.1.2.2. Информация об учредителе (-ях) образовательной организации</t>
  </si>
  <si>
    <t>1.1.2.3. Информация о месте нахождения образовательной организации и её филиалов (при наличии)</t>
  </si>
  <si>
    <t>1.1.2.4. Информация о режиме и графике работы образовательной организации</t>
  </si>
  <si>
    <t>Подраздел "Структура и органы управления образовательной организацией</t>
  </si>
  <si>
    <t>Подраздел "Документы"</t>
  </si>
  <si>
    <t>1.1.2.10. Устав образовательной организации (копия)</t>
  </si>
  <si>
    <t>1.1.2.11. Лицензия на осуществление образовательной деятельности 
с приложениями (копия)</t>
  </si>
  <si>
    <t>1.1.2.12. Свидетельство о государственной аккредитации 
с приложениями (копия)</t>
  </si>
  <si>
    <t>Подраздел "Образование"</t>
  </si>
  <si>
    <t>Подраздел "Образовательные стандарты"</t>
  </si>
  <si>
    <t>Подраздел "Руководство. Педагогический (научно-педагогический) состав"</t>
  </si>
  <si>
    <t>Подраздел "Материально-техническое обеспечение и оснащённость образовательного процесса"</t>
  </si>
  <si>
    <t>Подраздел "Стипендии и иные виды материальной поддержки"</t>
  </si>
  <si>
    <t>Подраздел "Платные образовательные услуги"</t>
  </si>
  <si>
    <t>1.1.2.14. Отчёт о выполнении плана финансово-хозяйственной деятельности (за прошлый год)</t>
  </si>
  <si>
    <t>1.1.2.13. План финансово-хозяйственной деятельности 
(на текущий год)</t>
  </si>
  <si>
    <t>1.1.2.7. Информация о руководителях структурных подразделений</t>
  </si>
  <si>
    <t>1.1.2.8. Информация о местах нахождения структурных подразделений</t>
  </si>
  <si>
    <t>1.1.2.9. Наличие положений о структурных подразделениях</t>
  </si>
  <si>
    <t>1.1.2.15. Правила внутреннего распорядка обучающихся</t>
  </si>
  <si>
    <t>1.1.2.16. Правила внутреннего трудового распорядка</t>
  </si>
  <si>
    <t>1.1.2.17. Коллективный договор</t>
  </si>
  <si>
    <t>1.1.2.18. Отчёт о результатах самообследования</t>
  </si>
  <si>
    <t>1.1.2.19. Документ о порядке оказания платных образовательных услуг</t>
  </si>
  <si>
    <t>1.1.2.20. Образец договора об оказании платных образовательных услуг</t>
  </si>
  <si>
    <t>1.1.2.21. Документ об утверждении стоимости обучения по каждой образовательной программе</t>
  </si>
  <si>
    <t>1.1.2.22. Документ о текущем контроле успеваемости и промежуточной аттестации</t>
  </si>
  <si>
    <t>1.1.2.23. Предписания органов, осуществляющих государственный контроль (надзор) в сфере образования, отчёты об исполнении таких предписаний</t>
  </si>
  <si>
    <t>1.1.2.24. Информация о реализуемых уровнях образования</t>
  </si>
  <si>
    <t>1.1.2.25. Информация о формах обучения</t>
  </si>
  <si>
    <t>1.1.2.26. Информация о нормативных сроках обучения</t>
  </si>
  <si>
    <t>1.1.2.27. Информация о сроке действия государственной аккредитации образовательной программы</t>
  </si>
  <si>
    <t>1.1.2.29. Информация об учебном плане с приложением его копии</t>
  </si>
  <si>
    <t>1.1.2.30. Информация об аннотации к рабочим программа дисциплин (по каждой дисциплине в составе образовательной программы) с приложением их копий</t>
  </si>
  <si>
    <t>1.1.2.31. Информация о календарном учебном графике с приложением его копии</t>
  </si>
  <si>
    <t>1.1.2.32. Информация о методических и иных документах, разработанных образовательной организацией</t>
  </si>
  <si>
    <t>1.1.2.34. Информация о численности обучающихся по реализуемым образовательным программам</t>
  </si>
  <si>
    <t>1.1.2.35. Информация о языках, на которых осуществляется образование (обучение)</t>
  </si>
  <si>
    <t>1.1.2.36. Информация о федеральных государственных образовательных стандартах и об образовательных стандартах (копия или гиперссылка)</t>
  </si>
  <si>
    <t>Подраздел "Вкантные места для приёма (перевода)"</t>
  </si>
  <si>
    <t>1.1.2.5. Контактная информация 
(телефон, адрес электронной почты)</t>
  </si>
  <si>
    <t>1.1.2.6. Информация о наименовании структурных подразделений 
(органов управления)</t>
  </si>
  <si>
    <t>1.1.2.28. Информация об описании образовательной программы с приложением её копии</t>
  </si>
  <si>
    <t>1.1.2.33. Информация о реализуемых образовательных программах с указанием учебных предметов, курсов, дисциплин (модулей), практики</t>
  </si>
  <si>
    <t>Значимость показателя 1.1.</t>
  </si>
  <si>
    <t>Количество размещённых материалов</t>
  </si>
  <si>
    <t>1.1.2.37. ФИО руководителя образовательной организации</t>
  </si>
  <si>
    <t>1.1.2.38. Должность руководителя образовательной организации</t>
  </si>
  <si>
    <t>1.1.2.39. Контактный телефон, адрес электронной почты руководителя образовательной организации</t>
  </si>
  <si>
    <t>1.1.2.40. ФИО заместителей руководителя, руководителей филиалов</t>
  </si>
  <si>
    <t>1.1.2.1. Информация об официальном наименовании образовательной организации и её дате создания</t>
  </si>
  <si>
    <t>1.1.2.41. Должности заместителей руководителя, руководителей филиалов</t>
  </si>
  <si>
    <t>1.1.2.42. Контактный телефон, адрес электронной почты заместителей руководителя, руководителей филиалов</t>
  </si>
  <si>
    <t>1.1.2.43. ФИО педагогических работников</t>
  </si>
  <si>
    <t>1.1.2.44. Должность педагогических работников</t>
  </si>
  <si>
    <t>1.1.2.45. Преподаваемые педагогическими работниками дисциплины</t>
  </si>
  <si>
    <t>1.1.2.46. Наименование направления подготовки и (или) специальности педагогических работников</t>
  </si>
  <si>
    <t>1.1.2.47. Данные о повышении квалификации и (или) профессиональной переподготовке (при наличии) педагогических работников</t>
  </si>
  <si>
    <t>1.1.2.48. Общий стаж работы педагогического работника</t>
  </si>
  <si>
    <t>1.1.2.49. Стаж работы по специальности педагогического работника</t>
  </si>
  <si>
    <t>1.1.2.50. Сведения о наличии оборудованных учебных кабинетов</t>
  </si>
  <si>
    <t>1.1.2.51. Сведения о наличии объектов для проведения практических занятий</t>
  </si>
  <si>
    <t>1.1.2.52. Сведения о наличии библиотек</t>
  </si>
  <si>
    <t>1.1.2.53. Сведения о наличии объектов спорта</t>
  </si>
  <si>
    <t>1.1.2.54. Сведения о наличии средств обучения и воспитания</t>
  </si>
  <si>
    <t>1.1.2.55. Сведения об условиях питания и охраны здоровья обучающихся</t>
  </si>
  <si>
    <t>1.1.2.56. Сведения о доступе к информационным системам и ИТ сетям</t>
  </si>
  <si>
    <t>1.1.2.57. Сведения об электронных образовательных ресурсах, к которым обеспечивается доступ обучающихся</t>
  </si>
  <si>
    <t>1.1.2.58. Информация о наличии и условиях предоставления стипендий</t>
  </si>
  <si>
    <t>1.1.2.59. Информация о наличии общежития, интерната</t>
  </si>
  <si>
    <t>1.1.2.60. Правила (порядок) приёма обучающихся</t>
  </si>
  <si>
    <t>1.1.2.62. Документ, утверждающий стоимость платных образовательных услуг</t>
  </si>
  <si>
    <t>1.1.2.63. Информация о количестве вакантных мест для приёма (перевода) по каждой образовательной программе, специальности, направлению подготовки</t>
  </si>
  <si>
    <t>Доля размещения информации насайтах</t>
  </si>
  <si>
    <t>Значение параметра 1.1.1. 
в баллах
(менее 70% - 0 баллов;
70-80% - 40 баллов;
81-90% - 60 баллов;
более 90% - 100 баллов)</t>
  </si>
  <si>
    <t>Значение параметра 1.1.2. 
в баллах
(менее 70% - 0 баллов;
70-80% - 40 баллов;
81-90% - 60 баллов;
более 90% - 100 баллов)</t>
  </si>
  <si>
    <t>1.2.1.1. Телефон</t>
  </si>
  <si>
    <t>1.2.1.2. Электронная почта</t>
  </si>
  <si>
    <t>1.2.1.3. Электронные сервисы (форма для подачи электронного обращения(жалобы), получение консультации по оказываемым услугам и пр.)</t>
  </si>
  <si>
    <t>1.2.1.4. Раздел "Часто задаваемые вопросы"</t>
  </si>
  <si>
    <t>1.2.1.6. Иной дистанционный способ взаимодействия</t>
  </si>
  <si>
    <t>Значение параметра 1.2.1. 
в баллах
(отсутствует - 0 баллов; 
наличие и функционирование способа - по 20 баллов); 
более 4 способов - 100 баллов)</t>
  </si>
  <si>
    <t>Значимость показателя 1.2.</t>
  </si>
  <si>
    <t>Общее количество опрошенных</t>
  </si>
  <si>
    <t>Доля получателей услуг, удовлетворённых качеством, полнотой и доступностью информации о деятельности организации, размещённой на информационных стендах</t>
  </si>
  <si>
    <t>Значение параметра 1.3.1. 
1%=1 балл</t>
  </si>
  <si>
    <t>Количество опрошенных, удовлетворённых качеством, полнотой и доступностью информации о деятельности организации, размещённой на сайте в сети "Интернет"</t>
  </si>
  <si>
    <t>Доля получателей услуг, удовлетворённых качеством, полнотой и доступностью информации о деятельности организации, размещённой на сайте в сети "Интернет"</t>
  </si>
  <si>
    <t>Значение параметра 1.3.2. 
1%=1 балл</t>
  </si>
  <si>
    <t>Значение показателя 1.3.</t>
  </si>
  <si>
    <t>Значение показателя 1.2.</t>
  </si>
  <si>
    <t>Значимость показателя 1.3.</t>
  </si>
  <si>
    <t>Значимость критерия 1</t>
  </si>
  <si>
    <t>2.1.1.1. Наличие комфортной зоны отдыха (ожидания), оборудованной соответствующей мебелью</t>
  </si>
  <si>
    <t>2.1.1.2. Наличие и понятность навигации внутри образовательной организации</t>
  </si>
  <si>
    <t>2.1.1.3. Доступность питьевой воды</t>
  </si>
  <si>
    <t>2.1.1.4. Наличие и доступность санитарно-гигиенических помещений (чистота помещений, наличие мыла, туалетной бумаги и пр.)</t>
  </si>
  <si>
    <t>2.1.1.5. Санитарное состояние помещений образовательной организации</t>
  </si>
  <si>
    <t>Значение параметра 2.1.1. 
в баллах
(отсутствуют комфртные условия - 0 баллов; по 20 баллов за каждое условие, наличие 5 и более условия - 100 баллов)</t>
  </si>
  <si>
    <t>Значение показателя 2.1.</t>
  </si>
  <si>
    <t>2.2. Наличие возможности развития творческих способностей и интересов обучающихся</t>
  </si>
  <si>
    <t>2.2.1. Наличие возможности развития творческих способностей и интересов обучающихся, их участие в конкурсах и олимпиадах</t>
  </si>
  <si>
    <t>Общее количество обучающихся</t>
  </si>
  <si>
    <t>Доля обучающихся (от общего количества обучающихся), принявших участие в различных олимпиадах, смотрах, конкурсах</t>
  </si>
  <si>
    <t>Количество обучающихся, принявших участие в различных олимпиадах, смотрах, конкурсах</t>
  </si>
  <si>
    <t>2.2.1.2. Участие обучающихся в различных олимпиадах, смотрах, конкурсах</t>
  </si>
  <si>
    <t>Значение параметра 2.2.1.2.
(менее 10% - 0 баллов,
от 10 до 49% - 1 балл;
50% и более - 2 балла)</t>
  </si>
  <si>
    <t>2.2.1.3. Наличие победителей в смотрах, конкурсах, олимпиадах различного уровня:</t>
  </si>
  <si>
    <t>Региональный</t>
  </si>
  <si>
    <t>Федеральный</t>
  </si>
  <si>
    <t>Международный</t>
  </si>
  <si>
    <t>Значимость показателя 2.1.</t>
  </si>
  <si>
    <t>Значение показателя 2.2.</t>
  </si>
  <si>
    <t>Значимость показателя 2.2.</t>
  </si>
  <si>
    <t>Количество способов развития творческих способностей и интересов обучающихся</t>
  </si>
  <si>
    <t>Значение показателя 2.3.</t>
  </si>
  <si>
    <t>Значение параметра 2.3.1. 
1%=1 балл</t>
  </si>
  <si>
    <t>Значимость показателя 2.3.</t>
  </si>
  <si>
    <t>3. Показатели, характеризующие доступность услуг для инвалидов</t>
  </si>
  <si>
    <t>3.1.1.1. Оборудованных входных групп пандусами (подъёмными платформами)</t>
  </si>
  <si>
    <t>3.1.1.3. Адаптированных лифтов, поручней, расширенных дверных проёмов</t>
  </si>
  <si>
    <t>3.1.1.4. Специальных кресел-колясок</t>
  </si>
  <si>
    <t>3.1.1.5. Специально оборудованных санитарно-гигиенических помещений в организации социальной сферы</t>
  </si>
  <si>
    <t>Значение параметра 3.1.1. 
в баллах
(отсутствуют условия - 0 баллов; по 20 баллов за каждое условие, наличие 5 и более условия - 100 баллов)</t>
  </si>
  <si>
    <t>3.2.1.1. Дублирование для инвалидов по слуху и зрению звуковой и зрительной информации</t>
  </si>
  <si>
    <t>3.2.1.2. Дублирование надписей, знаков и иной текстовой и графической информации знаками, выполненными рельефно-точечным шрифтом Брайля</t>
  </si>
  <si>
    <t>3.2.1.3. Возможность предоставления инвалидам по слуху (слуху и зрению) услуг сурдопереводчика (тифлосурдопереводчика)</t>
  </si>
  <si>
    <t>3.2.1.5. Помощь, оказываемая работниками организациисоциальной сферы, прошедшими необходимое обучение (инструктирование) по сопровождению инвалидов в помещениях организации</t>
  </si>
  <si>
    <t>Значение параметра 3.2.1. 
в баллах
(отсутствуют условия - 0 баллов; по 20 баллов за каждое условие, наличие 5 и более условия - 100 баллов)</t>
  </si>
  <si>
    <t>Значимость показателя 3.1.</t>
  </si>
  <si>
    <t>Значение показателя 3.1.</t>
  </si>
  <si>
    <t>Значимость показателя 3.2.</t>
  </si>
  <si>
    <t>Значение показателя 3.2.</t>
  </si>
  <si>
    <t>3.2.1.6. Наличие возможности предоставления образовательных услуг в дистанционном режиме или на дому</t>
  </si>
  <si>
    <t>3.3. Доля получателей услуг, удовлетворённых доступностью услуг для инвалидов</t>
  </si>
  <si>
    <t>3.3.1. Удовлетворённость доступностью услуг для инвалидов</t>
  </si>
  <si>
    <t>Количество опрошенных, удовлетворённых доступностью услуг для инвалидов</t>
  </si>
  <si>
    <t>Доля получателей услуг, удовлетворённых доступностью услуг для инвалидов</t>
  </si>
  <si>
    <t>Значимость показателя 3.3.</t>
  </si>
  <si>
    <t>Значение показателя 3.3.</t>
  </si>
  <si>
    <t>Значимость критерия 3</t>
  </si>
  <si>
    <t>4. Показатели, характеризующие доброжелательность, вежливость работников организаций социальной сферы</t>
  </si>
  <si>
    <t>4.1.1. Удовлетворённость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образовательную организацию</t>
  </si>
  <si>
    <t>Количество опрошенных, удовлетворённых доброжелательностью, вежливостью работников, обеспечивающих первичный контакт и информирование получателя услуг</t>
  </si>
  <si>
    <t>Доля получателей услуг, удовлетворённых доброжелательностью, вежливостью работников, обеспечивающих первичный контакт и информирование получателя услуг</t>
  </si>
  <si>
    <t>Значение параметра 4.1.1. 
1%=1 балл</t>
  </si>
  <si>
    <t>Значимость показателя 4.3.</t>
  </si>
  <si>
    <t>Значимость показателя 4.1.</t>
  </si>
  <si>
    <t>Значение показателя 4.1.</t>
  </si>
  <si>
    <t>4.1. Доля получателей образовательных услуг, удовлетворённых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</t>
  </si>
  <si>
    <t>4.2. Доля получателей образовательных услуг,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</si>
  <si>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Количество опрошенных, 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</si>
  <si>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Доля получателей услуг,  удовлетворённых доброжелательностью, вежливостью работников образовательной организации, обеспечивающих непосредственное оказание услуги при обращении в образовательную организацию</t>
  </si>
  <si>
    <t>Значимость показателя 4.2.</t>
  </si>
  <si>
    <t>Значение показателя 4.2.</t>
  </si>
  <si>
    <t>4.3. Доля получателей образовательных услуг,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</si>
  <si>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4.3.1. Удовлетворённость доброжелательностью, вежливостью работников образовательной организации при использовании дистанционных форм взаимодействия (по телефону, по электронной почте, с помощью электронных сервисов, подачи электронного обращения)</t>
  </si>
  <si>
    <t>Доля получателей образовательных услуг,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</si>
  <si>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Количество опрошенных,  удовлетворённых доброжелательностью, вежливостью работников образовательной организации при использовании дистанционных форм взаимодействия</t>
  </si>
  <si>
    <t>Значение параметра 4.3.1. 
1%=1 балл</t>
  </si>
  <si>
    <t>Значение параметра 4.2.1. 
1%=1 балл</t>
  </si>
  <si>
    <t>Значимость критерия 4</t>
  </si>
  <si>
    <t>5. Показатели, характеризующие удовлетворённость условиями оказания услуг</t>
  </si>
  <si>
    <t>5.1. Доля участников образовательных отношений, которые готовы рекомендовать образовательную организацию родственникам и знакомым</t>
  </si>
  <si>
    <t>5.1.1. Готовность участников образовательных отношений рекомендовать образовательную организацию родственникам и знакомым</t>
  </si>
  <si>
    <t>Значение параметра 5.1.1. 
1%=1 балл</t>
  </si>
  <si>
    <t>Доля участников образовательных отношений, которые готовы рекомендовать образовательную организацию родственникам и знакомым</t>
  </si>
  <si>
    <t>Количество опрошенных, которые готовы рекомендовать образовательную организацию родственникам и знакомым</t>
  </si>
  <si>
    <t>Значимость показателя 5.1.</t>
  </si>
  <si>
    <t>Значение показателя 5.1.</t>
  </si>
  <si>
    <t>5.2. Доля участников образовательных отношений, удовлетворённых удобством графика работы образовательной организации</t>
  </si>
  <si>
    <t>5.2.1. Удовлетворённость удобством графика работы образовательной организации</t>
  </si>
  <si>
    <t>Доля участников образовательных отношений, удовлетворённых удобством графика работы образовательной организации</t>
  </si>
  <si>
    <t>Количество опрошенных,  удовлетворённых удобством графика работы образовательной организации</t>
  </si>
  <si>
    <t>Значение параметра 5.2.1. 
1%=1 балл</t>
  </si>
  <si>
    <t>Значимость показателя 5.2.</t>
  </si>
  <si>
    <t>Значение показателя 5.2.</t>
  </si>
  <si>
    <t>5.3. Доля участников образовательных отношений, удовлетворённых в целом условиями оказания образовательных услуг в образовательной организации</t>
  </si>
  <si>
    <t>Доля участников образовательных отношений, удовлетворённых в целом условиями оказания образовательных услуг в образовательной организации</t>
  </si>
  <si>
    <t>Количество опрошенных,  удовлетворённых в целом условиями оказания образовательных услуг в образовательной организации</t>
  </si>
  <si>
    <t>5.3.1. Удовлетворённость условиями оказания образовательных услуг в образовательной организации</t>
  </si>
  <si>
    <t>Значение параметра 5.3.1. 
1%=1 балл</t>
  </si>
  <si>
    <t>Значимость показателя 5.3.</t>
  </si>
  <si>
    <t>Значение показателя 5.3.</t>
  </si>
  <si>
    <t xml:space="preserve">Значимость критерия </t>
  </si>
  <si>
    <t>Итоговая оценка по критерию 1</t>
  </si>
  <si>
    <t>Значимость критерия 2</t>
  </si>
  <si>
    <t>Итоговая оценка по критерию 2</t>
  </si>
  <si>
    <t>Итоговая оценка по критерию  3</t>
  </si>
  <si>
    <t>Итоговая оценка по критерию 4</t>
  </si>
  <si>
    <t>Итоговая оценка по критерию 5</t>
  </si>
  <si>
    <t>Значение параметра 3.3.1. 
1%=1 балл</t>
  </si>
  <si>
    <t>Свод показателей НОКО 2018</t>
  </si>
  <si>
    <t>Наименование образовательной организации</t>
  </si>
  <si>
    <t>1.1. Соответствие информации о деятельности образовательной организации, размещённой на общедоступных информационных ресурсах, её содержанию и порядку (форме), установленным нормативными правовыми актами</t>
  </si>
  <si>
    <t>1.1.1. Соответствие информации о деятельности образовательной организации, размещённой на информационных стендах в помещении образовательной организации, её содержанию и порядку (форме), установленным нормативными правовыми актами</t>
  </si>
  <si>
    <t>1.1.2. Соответствие информации о деятельности образовательной организации, размещённой на официальном сайте образовательной организации, её содержанию и порядку (форме), установленным нормативными правовыми актами</t>
  </si>
  <si>
    <t>1.2.1.5. Техническая возможность выражения получателем услуг мнения о качестве условий оказания услуг образовательной организацией (наличие анкеты для опроса граждан или гиперссылки на неё)</t>
  </si>
  <si>
    <t>1.3. Доля получателей образовательных услуг, удовлетворённых открытостью, полнотой и доступностью информации о деятельности образовательной организации, размещённой на информационных стендах в помещении образовательной организации, на официальном сайте образовательной организации в сети "Интернет"</t>
  </si>
  <si>
    <t xml:space="preserve">2.1. Обеспечение в образовательной организации комфортных условий для предоставления образовательных услуг </t>
  </si>
  <si>
    <t>Доля получателей услуг, удовлетворённых комфортностью предоставления услуг образовательной организацией</t>
  </si>
  <si>
    <t>3.1. Оборудование помещений образовательной организации и прилегающей к ней территории с учётом доступности для инвалидов</t>
  </si>
  <si>
    <t>3.1.1. Наличие в помещениях образовательной организации и на прилегающей к ней территории:</t>
  </si>
  <si>
    <t>3.2.1.4. Наличие альтернативной версии официального сайта образовательной организации  в сети "Интернет" для инвалидов по зрению</t>
  </si>
  <si>
    <t>3.2.1. Наличие в образовательной организации условий доступности, позволяющих инвалидам получать образовательные услуги наравне с другими</t>
  </si>
  <si>
    <t>1.1.1.9. Порядок оказания платных образовательных услуг, наличие документа, утверждающего стоимость предоставления услуг</t>
  </si>
  <si>
    <t>1.1.2.61. Порядок перевода, отчисления и восстановления обучающихся</t>
  </si>
  <si>
    <t>3.1.1.2. Выделенных стоянок для автотранспортных средств инвалидов</t>
  </si>
  <si>
    <t xml:space="preserve">1. Показатели, характеризующие открытость и доступность информации об образовательной организации </t>
  </si>
  <si>
    <t>Доля размещеннойинформации на стендах</t>
  </si>
  <si>
    <t>Значение показателя 1.1.</t>
  </si>
  <si>
    <t>1.2. Обеспечение на официальном сайте образовательной организации наличия и функционирования дистанционных способов обратной связи и взаимодействия с получателями образовательных услуг</t>
  </si>
  <si>
    <t>1.2.1. Наличие и функционирование на официальном сайте образовательной организации информации о дистанционных способах взаимодействия с получателями образовательных услуг:</t>
  </si>
  <si>
    <t>Количество дистанционных способов взаимодействия с получателями образовательных услуг</t>
  </si>
  <si>
    <t xml:space="preserve">1.3.1. Удовлетворённость качеством, полнотой и доступностью информации о деятельности образовательной организации, размещённой на стендах в помещении образовательной организации </t>
  </si>
  <si>
    <t>1.3.2. Удовлетворённость качеством, полнотой и доступностью информации о деятельности образовательной организации, размещённой на официальном сайте в сети "Интернет"</t>
  </si>
  <si>
    <t>Количество опрошенных, удовлетворённых качеством, полнотой и доступностью информации о деятельности организации, размещённой на стендах образовательной организации</t>
  </si>
  <si>
    <t>2. Показатели, характеризующие комфортность условий предоставления образовательных услуг</t>
  </si>
  <si>
    <t>2.2.1.1. Наличие кружков, спортивных секций, творческих коллективов, научных сообществ, клубов и других объединений</t>
  </si>
  <si>
    <t>Значение параметра 2.2.1. 
в баллах
(отсутствуют комфортные условия - 0 баллов; по 20 баллов за каждую возможность, наличие 5 и более возможностей - 100 баллов)</t>
  </si>
  <si>
    <t>2.1.1. Наличие комфортных условий для предоставления образовательных услуг</t>
  </si>
  <si>
    <t>Количество комфортных условий для предоставления образовательных услуг</t>
  </si>
  <si>
    <t xml:space="preserve">Количество опрошенных, удовлетворённых комфортностью предоставления услуг образовательной организацией </t>
  </si>
  <si>
    <t>Количество условий доступности для инвалидов</t>
  </si>
  <si>
    <t>Количество условий доступности, позволяющих инвалидам получать образовательные услуги наравне с другими</t>
  </si>
  <si>
    <t>4.2.1. Удовлетворённость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</t>
  </si>
  <si>
    <t>Результат независимой оценки качества в образовательных организациях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</si>
  <si>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</si>
  <si>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</si>
  <si>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</si>
  <si>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</si>
  <si>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</si>
  <si>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2.2.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</si>
  <si>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</si>
  <si>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</si>
  <si>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</si>
  <si>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</si>
  <si>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</si>
  <si>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</si>
  <si>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</si>
  <si>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</si>
  <si>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</si>
  <si>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</si>
  <si>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</si>
  <si>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</si>
  <si>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</si>
  <si>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</si>
  <si>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</si>
  <si>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учётом коэффициентов значимости</t>
  </si>
  <si>
    <t>Коэффициент значимости:</t>
  </si>
  <si>
    <t xml:space="preserve">Вопрос </t>
  </si>
  <si>
    <t>Баллы</t>
  </si>
  <si>
    <t>Количество ответов</t>
  </si>
  <si>
    <t>Количество ответов от 5 баллов</t>
  </si>
  <si>
    <t>Наименование образовательной организации:</t>
  </si>
  <si>
    <t>Количество респондентов:</t>
  </si>
  <si>
    <t>Сумма ответов:</t>
  </si>
  <si>
    <t>1.3. Полнота и доступность информации о деятельности образовательной организации, размещенной на информационных стендах и официальном сайте организации.</t>
  </si>
  <si>
    <t>2.3. Удовлетворенность комфортностью условий предоставления услуг.</t>
  </si>
  <si>
    <t>Доля удовлетворённых по показателю 1.3.:</t>
  </si>
  <si>
    <t>Доля удовлетворённых по показателю 2.3.:</t>
  </si>
  <si>
    <t>3.3. Удовлетворенность доступностью образовательных услуг для лиц с ограниченными возможностями здоровья и инвалидов.</t>
  </si>
  <si>
    <t>Доля удовлетворённых по показателю 3.3.:</t>
  </si>
  <si>
    <t>Доля удовлетворённых по показателю 4.3.:</t>
  </si>
  <si>
    <t>Доля удовлетворённых по показателю 4.1.:</t>
  </si>
  <si>
    <t>4.1. Доброжелательность, вежливость работников образовательной организации, обеспечивающих первичный контакт и получателя услуги при обращении в ОО</t>
  </si>
  <si>
    <t>Доля удовлетворённых по показателю 4.2.:</t>
  </si>
  <si>
    <t>4.2. Доброжелательность, вежливость работников образовательной организации, обеспечивающих оказание образовательной услуги при обращении в ОО.</t>
  </si>
  <si>
    <t>4.3. Доброжелательность, вежливость работников образовательной организации при использовании дистанционных форм взаимодействия.</t>
  </si>
  <si>
    <t>Доля удовлетворённых по показателю 5.1.:</t>
  </si>
  <si>
    <t>5.1. Готовность рекомендовать образовательную организацию родственникам и знакомым.</t>
  </si>
  <si>
    <t>5.2. Удовлетворенность удобством графика работы образовательной организации.</t>
  </si>
  <si>
    <t>5.3. Доброжелательность, вежливость работников образовательной организации при использовании дистанционных форм взаимодействия.</t>
  </si>
  <si>
    <t>Доля удовлетворённых по показателю 5.2.:</t>
  </si>
  <si>
    <t>Доля удовлетворённых по показателю 5.3.:</t>
  </si>
  <si>
    <t>1. Значение каждого показателя из таблицы "Свод показателей НОКО" умножается на коэффициент значимости показателя.</t>
  </si>
  <si>
    <t>2. Значение каждого критерия из таблицы "Свод показателей НОКО" умножается на коэффициент значимости критерия.</t>
  </si>
  <si>
    <t>3. Сумма значений критериев с учётом коэффициента значимости критерия определяет результат независимой оценки (ячейка "ИТОГО").</t>
  </si>
  <si>
    <t>4. В данной таблице сумма показателей не равна значению критерия.</t>
  </si>
  <si>
    <t>Инструкция по заполнению таблицы (в случае, если автоматическое заполнение таблицы не сработает):</t>
  </si>
  <si>
    <t>Инструкция по заполнению таблицы "Свод показателей НОКО":</t>
  </si>
  <si>
    <t>1. Первая строка, окрашенная в голубой цвет, дана в качестве примера, её удалять не нужно.</t>
  </si>
  <si>
    <t>2. Вам необходимо заполнять только ячейки белого цвета.</t>
  </si>
  <si>
    <t>Максимальное значение:</t>
  </si>
  <si>
    <t>3. Ячейки сиреневого цвета заполнять не нужно. В них уже внесены все необходимые формулы для расчёта. В случае, если в данную таблицу занесено несколько образовательных организаций, ячейку с формулой нужно протянуть вниз, кликнув на неё, и потянуть за зелёный квадрат внизу ячейки.</t>
  </si>
  <si>
    <t>4. По показателям 1.3., 2.3., 3.3., 4.1., 4.2., 4.3., 5.1., 5.2., 5.3. количество удовлетворённых получателей образовательных услуг проставляется по результатам опроса, полученные результаты должны соответствовать результатам во вкладке "Опрос".</t>
  </si>
  <si>
    <t>5. Первая строка, окрашенная в голубой цвет, дана в качестве примера, её удалять не нужно.</t>
  </si>
  <si>
    <t>6. В случае, если в данную таблицу занесено несколько образовательных организаций, ячейку с формулой, окрашенную в голубой цвет, нужно протянуть вниз, кликнув на неё, и потянуть за зелёный квадрат внизу ячейки.</t>
  </si>
  <si>
    <t xml:space="preserve">2.3. Доля участников образовательных отношений, удовлетворённых комфортностью предоставления услуг образовательной организацией </t>
  </si>
  <si>
    <t>3.2. Обеспечение в образовательной организации условий доступности инвалидам получать образовательные услуги наравне с другими</t>
  </si>
  <si>
    <t>Средние значения</t>
  </si>
  <si>
    <t>Значения критериев с учётом коэффициентов значимости</t>
  </si>
  <si>
    <t>Рейтинг по критетию 1</t>
  </si>
  <si>
    <t>Рейтинг по критетию 2</t>
  </si>
  <si>
    <t>Рейтинг по критетию 3</t>
  </si>
  <si>
    <t>Рейтинг по критетию 4</t>
  </si>
  <si>
    <t>Рейтинг по критетию 5</t>
  </si>
  <si>
    <t>Значение показателя 4.3.</t>
  </si>
  <si>
    <t>Рейтинг по ИНТЕГРАЛЬНОЙ ОЦЕНКЕ</t>
  </si>
  <si>
    <t>Подраздел "Приём и отчисление обучающихся"</t>
  </si>
  <si>
    <t>МБОУ СОШ № 2</t>
  </si>
  <si>
    <t>МБОУ СОШ № 3</t>
  </si>
  <si>
    <t>МБОУ СОШ № 4</t>
  </si>
  <si>
    <t>МБОУ СОШ № 6</t>
  </si>
  <si>
    <t>МБОУ СОШ № 8</t>
  </si>
  <si>
    <t>МБОУ СОШ № 10</t>
  </si>
  <si>
    <t>МАОУ СОШ № 11</t>
  </si>
  <si>
    <t>МБОУ СОШ № 14</t>
  </si>
  <si>
    <t>МБОУ гимназия № 1</t>
  </si>
  <si>
    <t>МБОУ СОШ № 20</t>
  </si>
  <si>
    <t>МБОУ СОШ № 24</t>
  </si>
  <si>
    <t>МБОУ СОШ № 25</t>
  </si>
  <si>
    <t>МБОУ СОШ № 30</t>
  </si>
  <si>
    <t>МБОУ СОШ № 31</t>
  </si>
  <si>
    <t>МБОУ СОШ № 36</t>
  </si>
  <si>
    <t>МБОУ СОШ № 34</t>
  </si>
  <si>
    <t>МАОУ СОШ № 5</t>
  </si>
  <si>
    <t>МАОУ СОШ № 35</t>
  </si>
  <si>
    <t>МБОУ Гимназия № 1</t>
  </si>
  <si>
    <t>МАОУ СОШ № 14</t>
  </si>
  <si>
    <t xml:space="preserve">2.3.1. Удовлетворённость комфортностью предоставления услуг образовательной организацией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</si>
</sst>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fgColor theme="0"/>
        <bgColor theme="6" tint="0.59996337778862885"/>
      </patternFill>
    </fill>
    <fill>
      <patternFill patternType="lightHorizontal">
        <fgColor theme="8" tint="0.59996337778862885"/>
        <bgColor theme="0"/>
      </patternFill>
    </fill>
    <fill>
      <patternFill patternType="lightHorizontal">
        <fgColor theme="8" tint="0.59996337778862885"/>
        <bgColor rgb="FFFFFFFF"/>
      </patternFill>
    </fill>
    <fill>
      <patternFill patternType="lightHorizontal">
        <fgColor theme="0"/>
        <bgColor theme="5" tint="0.5999633777886288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9" fontId="1" fillId="11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textRotation="90"/>
    </xf>
    <xf numFmtId="0" fontId="1" fillId="4" borderId="1" xfId="0" applyFont="1" applyFill="1" applyBorder="1" applyAlignment="1">
      <alignment horizontal="center" vertical="center" textRotation="90"/>
    </xf>
    <xf numFmtId="0" fontId="4" fillId="0" borderId="1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13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right" vertical="center" wrapText="1"/>
    </xf>
    <xf numFmtId="9" fontId="1" fillId="4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12" borderId="13" xfId="0" applyFont="1" applyFill="1" applyBorder="1" applyAlignment="1"/>
    <xf numFmtId="0" fontId="1" fillId="12" borderId="15" xfId="0" applyFont="1" applyFill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12" borderId="14" xfId="0" applyFont="1" applyFill="1" applyBorder="1"/>
    <xf numFmtId="9" fontId="1" fillId="8" borderId="2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0" borderId="0" xfId="0" applyFont="1" applyBorder="1"/>
    <xf numFmtId="2" fontId="1" fillId="14" borderId="1" xfId="0" applyNumberFormat="1" applyFont="1" applyFill="1" applyBorder="1" applyAlignment="1">
      <alignment horizontal="center" vertical="center"/>
    </xf>
    <xf numFmtId="2" fontId="1" fillId="14" borderId="7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0" fontId="1" fillId="0" borderId="14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/>
    <xf numFmtId="0" fontId="1" fillId="14" borderId="21" xfId="0" applyFont="1" applyFill="1" applyBorder="1" applyAlignment="1">
      <alignment horizontal="center" vertical="center"/>
    </xf>
    <xf numFmtId="2" fontId="4" fillId="0" borderId="1" xfId="0" applyNumberFormat="1" applyFont="1" applyFill="1" applyBorder="1"/>
    <xf numFmtId="2" fontId="1" fillId="0" borderId="14" xfId="0" applyNumberFormat="1" applyFont="1" applyFill="1" applyBorder="1"/>
    <xf numFmtId="2" fontId="1" fillId="0" borderId="16" xfId="0" applyNumberFormat="1" applyFont="1" applyFill="1" applyBorder="1"/>
    <xf numFmtId="2" fontId="1" fillId="1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 vertical="center" wrapText="1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textRotation="90"/>
    </xf>
    <xf numFmtId="0" fontId="1" fillId="0" borderId="0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4" xfId="0" applyFont="1" applyFill="1" applyBorder="1" applyAlignment="1">
      <alignment horizontal="center" vertical="center" textRotation="90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9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textRotation="90" wrapText="1"/>
    </xf>
    <xf numFmtId="0" fontId="1" fillId="1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0066"/>
      <color rgb="FFFFFFB7"/>
      <color rgb="FF82A5D0"/>
      <color rgb="FF95A5F5"/>
      <color rgb="FFFFFFFF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Открытость и доступность информации об образовательной организации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критериям'!$A$27:$A$44</c:f>
              <c:strCache>
                <c:ptCount val="18"/>
                <c:pt idx="0">
                  <c:v>МБОУ СОШ № 24</c:v>
                </c:pt>
                <c:pt idx="1">
                  <c:v>МБОУ СОШ № 6</c:v>
                </c:pt>
                <c:pt idx="2">
                  <c:v>МБОУ Гимназия № 1</c:v>
                </c:pt>
                <c:pt idx="3">
                  <c:v>МАОУ СОШ № 11</c:v>
                </c:pt>
                <c:pt idx="4">
                  <c:v>МАОУ СОШ № 5</c:v>
                </c:pt>
                <c:pt idx="5">
                  <c:v>МБОУ СОШ № 25</c:v>
                </c:pt>
                <c:pt idx="6">
                  <c:v>МАОУ СОШ № 35</c:v>
                </c:pt>
                <c:pt idx="7">
                  <c:v>МБОУ СОШ № 4</c:v>
                </c:pt>
                <c:pt idx="8">
                  <c:v>МБОУ СОШ № 10</c:v>
                </c:pt>
                <c:pt idx="9">
                  <c:v>МАОУ СОШ № 14</c:v>
                </c:pt>
                <c:pt idx="10">
                  <c:v>МБОУ СОШ № 34</c:v>
                </c:pt>
                <c:pt idx="11">
                  <c:v>МБОУ СОШ № 36</c:v>
                </c:pt>
                <c:pt idx="12">
                  <c:v>МБОУ СОШ № 3</c:v>
                </c:pt>
                <c:pt idx="13">
                  <c:v>МБОУ СОШ № 2</c:v>
                </c:pt>
                <c:pt idx="14">
                  <c:v>МБОУ СОШ № 31</c:v>
                </c:pt>
                <c:pt idx="15">
                  <c:v>МБОУ СОШ № 20</c:v>
                </c:pt>
                <c:pt idx="16">
                  <c:v>МБОУ СОШ № 8</c:v>
                </c:pt>
                <c:pt idx="17">
                  <c:v>МБОУ СОШ № 30</c:v>
                </c:pt>
              </c:strCache>
            </c:strRef>
          </c:cat>
          <c:val>
            <c:numRef>
              <c:f>'Рейтинги по критериям'!$B$27:$B$44</c:f>
              <c:numCache>
                <c:formatCode>0.00</c:formatCode>
                <c:ptCount val="18"/>
                <c:pt idx="0">
                  <c:v>20</c:v>
                </c:pt>
                <c:pt idx="1">
                  <c:v>19.672354948805463</c:v>
                </c:pt>
                <c:pt idx="2">
                  <c:v>18.8</c:v>
                </c:pt>
                <c:pt idx="3">
                  <c:v>18.8</c:v>
                </c:pt>
                <c:pt idx="4">
                  <c:v>18.484210526315792</c:v>
                </c:pt>
                <c:pt idx="5">
                  <c:v>17.600000000000001</c:v>
                </c:pt>
                <c:pt idx="6">
                  <c:v>17.600000000000001</c:v>
                </c:pt>
                <c:pt idx="7">
                  <c:v>17.600000000000001</c:v>
                </c:pt>
                <c:pt idx="8">
                  <c:v>17.52</c:v>
                </c:pt>
                <c:pt idx="9">
                  <c:v>17</c:v>
                </c:pt>
                <c:pt idx="10">
                  <c:v>16.160000000000004</c:v>
                </c:pt>
                <c:pt idx="11">
                  <c:v>15.496202531645572</c:v>
                </c:pt>
                <c:pt idx="12">
                  <c:v>15.200000000000001</c:v>
                </c:pt>
                <c:pt idx="13">
                  <c:v>14.600000000000001</c:v>
                </c:pt>
                <c:pt idx="14">
                  <c:v>14.419512195121952</c:v>
                </c:pt>
                <c:pt idx="15">
                  <c:v>13.407407407407408</c:v>
                </c:pt>
                <c:pt idx="16">
                  <c:v>12.106976744186047</c:v>
                </c:pt>
                <c:pt idx="17">
                  <c:v>10.233333333333334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45920"/>
        <c:axId val="62547456"/>
      </c:barChart>
      <c:catAx>
        <c:axId val="62545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2547456"/>
        <c:crosses val="autoZero"/>
        <c:auto val="1"/>
        <c:lblAlgn val="ctr"/>
        <c:lblOffset val="100"/>
        <c:noMultiLvlLbl val="0"/>
      </c:catAx>
      <c:valAx>
        <c:axId val="62547456"/>
        <c:scaling>
          <c:orientation val="minMax"/>
          <c:max val="20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2545920"/>
        <c:crosses val="autoZero"/>
        <c:crossBetween val="between"/>
        <c:majorUnit val="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Комфортность условий предоставления образовательных услуг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критериям'!$A$50:$A$67</c:f>
              <c:strCache>
                <c:ptCount val="18"/>
                <c:pt idx="0">
                  <c:v>МБОУ Гимназия № 1</c:v>
                </c:pt>
                <c:pt idx="1">
                  <c:v>МБОУ СОШ № 3</c:v>
                </c:pt>
                <c:pt idx="2">
                  <c:v>МАОУ СОШ № 11</c:v>
                </c:pt>
                <c:pt idx="3">
                  <c:v>МАОУ СОШ № 14</c:v>
                </c:pt>
                <c:pt idx="4">
                  <c:v>МБОУ СОШ № 25</c:v>
                </c:pt>
                <c:pt idx="5">
                  <c:v>МБОУ СОШ № 31</c:v>
                </c:pt>
                <c:pt idx="6">
                  <c:v>МАОУ СОШ № 35</c:v>
                </c:pt>
                <c:pt idx="7">
                  <c:v>МБОУ СОШ № 8</c:v>
                </c:pt>
                <c:pt idx="8">
                  <c:v>МБОУ СОШ № 34</c:v>
                </c:pt>
                <c:pt idx="9">
                  <c:v>МАОУ СОШ № 5</c:v>
                </c:pt>
                <c:pt idx="10">
                  <c:v>МБОУ СОШ № 6</c:v>
                </c:pt>
                <c:pt idx="11">
                  <c:v>МБОУ СОШ № 24</c:v>
                </c:pt>
                <c:pt idx="12">
                  <c:v>МБОУ СОШ № 10</c:v>
                </c:pt>
                <c:pt idx="13">
                  <c:v>МБОУ СОШ № 4</c:v>
                </c:pt>
                <c:pt idx="14">
                  <c:v>МБОУ СОШ № 20</c:v>
                </c:pt>
                <c:pt idx="15">
                  <c:v>МБОУ СОШ № 30</c:v>
                </c:pt>
                <c:pt idx="16">
                  <c:v>МБОУ СОШ № 36</c:v>
                </c:pt>
                <c:pt idx="17">
                  <c:v>МБОУ СОШ № 2</c:v>
                </c:pt>
              </c:strCache>
            </c:strRef>
          </c:cat>
          <c:val>
            <c:numRef>
              <c:f>'Рейтинги по критериям'!$B$50:$B$67</c:f>
              <c:numCache>
                <c:formatCode>0.00</c:formatCode>
                <c:ptCount val="1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19.965116279069768</c:v>
                </c:pt>
                <c:pt idx="8">
                  <c:v>19.880000000000003</c:v>
                </c:pt>
                <c:pt idx="9">
                  <c:v>19.763157894736842</c:v>
                </c:pt>
                <c:pt idx="10">
                  <c:v>19.754266211604097</c:v>
                </c:pt>
                <c:pt idx="11">
                  <c:v>19.75206611570248</c:v>
                </c:pt>
                <c:pt idx="12">
                  <c:v>19.400000000000002</c:v>
                </c:pt>
                <c:pt idx="13">
                  <c:v>16.8</c:v>
                </c:pt>
                <c:pt idx="14">
                  <c:v>16.68888888888889</c:v>
                </c:pt>
                <c:pt idx="15">
                  <c:v>16.612500000000001</c:v>
                </c:pt>
                <c:pt idx="16">
                  <c:v>16.496202531645572</c:v>
                </c:pt>
                <c:pt idx="17">
                  <c:v>15.675000000000001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76128"/>
        <c:axId val="62577664"/>
      </c:barChart>
      <c:catAx>
        <c:axId val="62576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2577664"/>
        <c:crosses val="autoZero"/>
        <c:auto val="1"/>
        <c:lblAlgn val="ctr"/>
        <c:lblOffset val="100"/>
        <c:noMultiLvlLbl val="0"/>
      </c:catAx>
      <c:valAx>
        <c:axId val="62577664"/>
        <c:scaling>
          <c:orientation val="minMax"/>
          <c:max val="20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257612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76430888845780443"/>
          <c:y val="0.47078362662294332"/>
          <c:w val="0.2270315414046209"/>
          <c:h val="0.1359144344245104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363430020509"/>
          <c:y val="6.4485131765776901E-2"/>
          <c:w val="0.67335705833741732"/>
          <c:h val="0.89645669291338581"/>
        </c:manualLayout>
      </c:layout>
      <c:barChart>
        <c:barDir val="bar"/>
        <c:grouping val="clustered"/>
        <c:varyColors val="0"/>
        <c:ser>
          <c:idx val="0"/>
          <c:order val="0"/>
          <c:tx>
            <c:v>Доступность услуг для инвалидов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критериям'!$A$73:$A$90</c:f>
              <c:strCache>
                <c:ptCount val="18"/>
                <c:pt idx="0">
                  <c:v>МБОУ СОШ № 30</c:v>
                </c:pt>
                <c:pt idx="1">
                  <c:v>МБОУ СОШ № 8</c:v>
                </c:pt>
                <c:pt idx="2">
                  <c:v>МАОУ СОШ № 5</c:v>
                </c:pt>
                <c:pt idx="3">
                  <c:v>МБОУ СОШ № 10</c:v>
                </c:pt>
                <c:pt idx="4">
                  <c:v>МАОУ СОШ № 11</c:v>
                </c:pt>
                <c:pt idx="5">
                  <c:v>МБОУ СОШ № 25</c:v>
                </c:pt>
                <c:pt idx="6">
                  <c:v>МБОУ Гимназия № 1</c:v>
                </c:pt>
                <c:pt idx="7">
                  <c:v>МБОУ СОШ № 3</c:v>
                </c:pt>
                <c:pt idx="8">
                  <c:v>МБОУ СОШ № 2</c:v>
                </c:pt>
                <c:pt idx="9">
                  <c:v>МБОУ СОШ № 20</c:v>
                </c:pt>
                <c:pt idx="10">
                  <c:v>МБОУ СОШ № 4</c:v>
                </c:pt>
                <c:pt idx="11">
                  <c:v>МБОУ СОШ № 6</c:v>
                </c:pt>
                <c:pt idx="12">
                  <c:v>МАОУ СОШ № 35</c:v>
                </c:pt>
                <c:pt idx="13">
                  <c:v>МБОУ СОШ № 34</c:v>
                </c:pt>
                <c:pt idx="14">
                  <c:v>МАОУ СОШ № 14</c:v>
                </c:pt>
                <c:pt idx="15">
                  <c:v>МБОУ СОШ № 36</c:v>
                </c:pt>
                <c:pt idx="16">
                  <c:v>МБОУ СОШ № 24</c:v>
                </c:pt>
                <c:pt idx="17">
                  <c:v>МБОУ СОШ № 31</c:v>
                </c:pt>
              </c:strCache>
            </c:strRef>
          </c:cat>
          <c:val>
            <c:numRef>
              <c:f>'Рейтинги по критериям'!$B$73:$B$90</c:f>
              <c:numCache>
                <c:formatCode>0.00</c:formatCode>
                <c:ptCount val="18"/>
                <c:pt idx="0">
                  <c:v>14.00625</c:v>
                </c:pt>
                <c:pt idx="1">
                  <c:v>13.943023255813955</c:v>
                </c:pt>
                <c:pt idx="2">
                  <c:v>11.703947368421053</c:v>
                </c:pt>
                <c:pt idx="3">
                  <c:v>11.085000000000001</c:v>
                </c:pt>
                <c:pt idx="4">
                  <c:v>10.799999999999999</c:v>
                </c:pt>
                <c:pt idx="5">
                  <c:v>10.799999999999999</c:v>
                </c:pt>
                <c:pt idx="6">
                  <c:v>9.9</c:v>
                </c:pt>
                <c:pt idx="7">
                  <c:v>9</c:v>
                </c:pt>
                <c:pt idx="8">
                  <c:v>8.8874999999999993</c:v>
                </c:pt>
                <c:pt idx="9">
                  <c:v>8.6166666666666654</c:v>
                </c:pt>
                <c:pt idx="10">
                  <c:v>8.5499999999999989</c:v>
                </c:pt>
                <c:pt idx="11">
                  <c:v>8.0477815699658688</c:v>
                </c:pt>
                <c:pt idx="12">
                  <c:v>7.5</c:v>
                </c:pt>
                <c:pt idx="13">
                  <c:v>7.3199999999999994</c:v>
                </c:pt>
                <c:pt idx="14">
                  <c:v>6.8999999999999995</c:v>
                </c:pt>
                <c:pt idx="15">
                  <c:v>5.160759493670886</c:v>
                </c:pt>
                <c:pt idx="16">
                  <c:v>4.4256198347107434</c:v>
                </c:pt>
                <c:pt idx="17">
                  <c:v>2.2975609756097559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76384"/>
        <c:axId val="63415040"/>
      </c:barChart>
      <c:catAx>
        <c:axId val="63376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3415040"/>
        <c:crosses val="autoZero"/>
        <c:auto val="1"/>
        <c:lblAlgn val="ctr"/>
        <c:lblOffset val="100"/>
        <c:noMultiLvlLbl val="0"/>
      </c:catAx>
      <c:valAx>
        <c:axId val="63415040"/>
        <c:scaling>
          <c:orientation val="minMax"/>
          <c:max val="15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337638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1147480164396812"/>
          <c:y val="0.42148390208773506"/>
          <c:w val="0.17130155187892548"/>
          <c:h val="7.604369773019097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1424823518882"/>
          <c:y val="7.9099582862726975E-2"/>
          <c:w val="0.6744782796140516"/>
          <c:h val="0.89847680082484749"/>
        </c:manualLayout>
      </c:layout>
      <c:barChart>
        <c:barDir val="bar"/>
        <c:grouping val="clustered"/>
        <c:varyColors val="0"/>
        <c:ser>
          <c:idx val="0"/>
          <c:order val="0"/>
          <c:tx>
            <c:v>Доброжелательность, вежливость работников образовательных организаций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критериям'!$A$96:$A$113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МАОУ СОШ № 11</c:v>
                </c:pt>
                <c:pt idx="4">
                  <c:v>МБОУ СОШ № 24</c:v>
                </c:pt>
                <c:pt idx="5">
                  <c:v>МБОУ СОШ № 25</c:v>
                </c:pt>
                <c:pt idx="6">
                  <c:v>МБОУ СОШ № 34</c:v>
                </c:pt>
                <c:pt idx="7">
                  <c:v>МАОУ СОШ № 35</c:v>
                </c:pt>
                <c:pt idx="8">
                  <c:v>МБОУ СОШ № 8</c:v>
                </c:pt>
                <c:pt idx="9">
                  <c:v>МБОУ СОШ № 30</c:v>
                </c:pt>
                <c:pt idx="10">
                  <c:v>МБОУ СОШ № 6</c:v>
                </c:pt>
                <c:pt idx="11">
                  <c:v>МБОУ СОШ № 4</c:v>
                </c:pt>
                <c:pt idx="12">
                  <c:v>МБОУ СОШ № 20</c:v>
                </c:pt>
                <c:pt idx="13">
                  <c:v>МАОУ СОШ № 14</c:v>
                </c:pt>
                <c:pt idx="14">
                  <c:v>МБОУ СОШ № 31</c:v>
                </c:pt>
                <c:pt idx="15">
                  <c:v>МАОУ СОШ № 5</c:v>
                </c:pt>
                <c:pt idx="16">
                  <c:v>МБОУ СОШ № 10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критериям'!$B$96:$B$113</c:f>
              <c:numCache>
                <c:formatCode>0.00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14.947674418604649</c:v>
                </c:pt>
                <c:pt idx="9">
                  <c:v>14.781250000000002</c:v>
                </c:pt>
                <c:pt idx="10">
                  <c:v>14.754266211604097</c:v>
                </c:pt>
                <c:pt idx="11">
                  <c:v>14.7</c:v>
                </c:pt>
                <c:pt idx="12">
                  <c:v>14.611111111111112</c:v>
                </c:pt>
                <c:pt idx="13">
                  <c:v>14.520000000000001</c:v>
                </c:pt>
                <c:pt idx="14">
                  <c:v>14.414634146341465</c:v>
                </c:pt>
                <c:pt idx="15">
                  <c:v>14.210526315789474</c:v>
                </c:pt>
                <c:pt idx="16">
                  <c:v>13.92</c:v>
                </c:pt>
                <c:pt idx="17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41152"/>
        <c:axId val="63451136"/>
      </c:barChart>
      <c:catAx>
        <c:axId val="63441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3451136"/>
        <c:crosses val="autoZero"/>
        <c:auto val="1"/>
        <c:lblAlgn val="ctr"/>
        <c:lblOffset val="100"/>
        <c:noMultiLvlLbl val="0"/>
      </c:catAx>
      <c:valAx>
        <c:axId val="63451136"/>
        <c:scaling>
          <c:orientation val="minMax"/>
          <c:max val="15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3441152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5244493184937309"/>
          <c:y val="0.42396008370734378"/>
          <c:w val="0.14063165679868547"/>
          <c:h val="0.2386491565828100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9952343947494"/>
          <c:y val="4.6588042080742097E-2"/>
          <c:w val="0.7086621663374123"/>
          <c:h val="0.89757472447501097"/>
        </c:manualLayout>
      </c:layout>
      <c:barChart>
        <c:barDir val="bar"/>
        <c:grouping val="clustered"/>
        <c:varyColors val="0"/>
        <c:ser>
          <c:idx val="0"/>
          <c:order val="0"/>
          <c:tx>
            <c:v>Удовлетворенность условиями оказания услуг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критериям'!$A$119:$A$136</c:f>
              <c:strCache>
                <c:ptCount val="18"/>
                <c:pt idx="0">
                  <c:v>МБОУ Гимназия № 1</c:v>
                </c:pt>
                <c:pt idx="1">
                  <c:v>МБОУ СОШ № 3</c:v>
                </c:pt>
                <c:pt idx="2">
                  <c:v>МАОУ СОШ № 11</c:v>
                </c:pt>
                <c:pt idx="3">
                  <c:v>МБОУ СОШ № 24</c:v>
                </c:pt>
                <c:pt idx="4">
                  <c:v>МБОУ СОШ № 25</c:v>
                </c:pt>
                <c:pt idx="5">
                  <c:v>МБОУ СОШ № 34</c:v>
                </c:pt>
                <c:pt idx="6">
                  <c:v>МБОУ СОШ № 30</c:v>
                </c:pt>
                <c:pt idx="7">
                  <c:v>МАОУ СОШ № 14</c:v>
                </c:pt>
                <c:pt idx="8">
                  <c:v>МБОУ СОШ № 2</c:v>
                </c:pt>
                <c:pt idx="9">
                  <c:v>МБОУ СОШ № 8</c:v>
                </c:pt>
                <c:pt idx="10">
                  <c:v>МБОУ СОШ № 20</c:v>
                </c:pt>
                <c:pt idx="11">
                  <c:v>МБОУ СОШ № 31</c:v>
                </c:pt>
                <c:pt idx="12">
                  <c:v>МАОУ СОШ № 35</c:v>
                </c:pt>
                <c:pt idx="13">
                  <c:v>МБОУ СОШ № 4</c:v>
                </c:pt>
                <c:pt idx="14">
                  <c:v>МБОУ СОШ № 6</c:v>
                </c:pt>
                <c:pt idx="15">
                  <c:v>МБОУ СОШ № 10</c:v>
                </c:pt>
                <c:pt idx="16">
                  <c:v>МАОУ СОШ № 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критериям'!$B$119:$B$136</c:f>
              <c:numCache>
                <c:formatCode>0.00</c:formatCode>
                <c:ptCount val="18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29.781249999999996</c:v>
                </c:pt>
                <c:pt idx="7">
                  <c:v>29.639999999999997</c:v>
                </c:pt>
                <c:pt idx="8">
                  <c:v>29.549999999999997</c:v>
                </c:pt>
                <c:pt idx="9">
                  <c:v>29.511627906976742</c:v>
                </c:pt>
                <c:pt idx="10">
                  <c:v>29.333333333333329</c:v>
                </c:pt>
                <c:pt idx="11">
                  <c:v>29.268292682926827</c:v>
                </c:pt>
                <c:pt idx="12">
                  <c:v>29.099999999999998</c:v>
                </c:pt>
                <c:pt idx="13">
                  <c:v>28.98</c:v>
                </c:pt>
                <c:pt idx="14">
                  <c:v>28.771331058020476</c:v>
                </c:pt>
                <c:pt idx="15">
                  <c:v>27.179999999999996</c:v>
                </c:pt>
                <c:pt idx="16">
                  <c:v>26.328947368421051</c:v>
                </c:pt>
                <c:pt idx="17">
                  <c:v>21.417721518987339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88000"/>
        <c:axId val="63489536"/>
      </c:barChart>
      <c:catAx>
        <c:axId val="63488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3489536"/>
        <c:crosses val="autoZero"/>
        <c:auto val="1"/>
        <c:lblAlgn val="ctr"/>
        <c:lblOffset val="100"/>
        <c:noMultiLvlLbl val="0"/>
      </c:catAx>
      <c:valAx>
        <c:axId val="63489536"/>
        <c:scaling>
          <c:orientation val="minMax"/>
          <c:max val="30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348800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84900774293819692"/>
          <c:y val="0.43320857055532769"/>
          <c:w val="0.14385789320924658"/>
          <c:h val="0.116902289559185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6477314853227"/>
          <c:y val="3.3388837676957821E-2"/>
          <c:w val="0.60922433427280087"/>
          <c:h val="0.94940181822818159"/>
        </c:manualLayout>
      </c:layout>
      <c:barChart>
        <c:barDir val="bar"/>
        <c:grouping val="clustered"/>
        <c:varyColors val="0"/>
        <c:ser>
          <c:idx val="0"/>
          <c:order val="0"/>
          <c:tx>
            <c:v>Открытость и доступность информации об образовательной организации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'Рейтинги по критериям'!$A$4:$A$21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МБОУ СОШ № 4</c:v>
                </c:pt>
                <c:pt idx="4">
                  <c:v>МАОУ СОШ № 5</c:v>
                </c:pt>
                <c:pt idx="5">
                  <c:v>МБОУ СОШ № 6</c:v>
                </c:pt>
                <c:pt idx="6">
                  <c:v>МБОУ СОШ № 8</c:v>
                </c:pt>
                <c:pt idx="7">
                  <c:v>МБОУ СОШ № 10</c:v>
                </c:pt>
                <c:pt idx="8">
                  <c:v>МАОУ СОШ № 11</c:v>
                </c:pt>
                <c:pt idx="9">
                  <c:v>МАОУ СОШ № 14</c:v>
                </c:pt>
                <c:pt idx="10">
                  <c:v>МБОУ СОШ № 20</c:v>
                </c:pt>
                <c:pt idx="11">
                  <c:v>МБОУ СОШ № 24</c:v>
                </c:pt>
                <c:pt idx="12">
                  <c:v>МБОУ СОШ № 25</c:v>
                </c:pt>
                <c:pt idx="13">
                  <c:v>МБОУ СОШ № 30</c:v>
                </c:pt>
                <c:pt idx="14">
                  <c:v>МБОУ СОШ № 31</c:v>
                </c:pt>
                <c:pt idx="15">
                  <c:v>МБОУ СОШ № 34</c:v>
                </c:pt>
                <c:pt idx="16">
                  <c:v>МАОУ СОШ № 35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критериям'!$B$4:$B$21</c:f>
              <c:numCache>
                <c:formatCode>0.00</c:formatCode>
                <c:ptCount val="18"/>
                <c:pt idx="0">
                  <c:v>18.8</c:v>
                </c:pt>
                <c:pt idx="1">
                  <c:v>14.600000000000001</c:v>
                </c:pt>
                <c:pt idx="2">
                  <c:v>15.200000000000001</c:v>
                </c:pt>
                <c:pt idx="3">
                  <c:v>17.600000000000001</c:v>
                </c:pt>
                <c:pt idx="4">
                  <c:v>18.484210526315792</c:v>
                </c:pt>
                <c:pt idx="5">
                  <c:v>19.672354948805463</c:v>
                </c:pt>
                <c:pt idx="6">
                  <c:v>12.106976744186047</c:v>
                </c:pt>
                <c:pt idx="7">
                  <c:v>17.52</c:v>
                </c:pt>
                <c:pt idx="8">
                  <c:v>18.8</c:v>
                </c:pt>
                <c:pt idx="9">
                  <c:v>17</c:v>
                </c:pt>
                <c:pt idx="10">
                  <c:v>13.407407407407408</c:v>
                </c:pt>
                <c:pt idx="11">
                  <c:v>20</c:v>
                </c:pt>
                <c:pt idx="12">
                  <c:v>17.600000000000001</c:v>
                </c:pt>
                <c:pt idx="13">
                  <c:v>10.233333333333334</c:v>
                </c:pt>
                <c:pt idx="14">
                  <c:v>14.419512195121952</c:v>
                </c:pt>
                <c:pt idx="15">
                  <c:v>16.160000000000004</c:v>
                </c:pt>
                <c:pt idx="16">
                  <c:v>17.600000000000001</c:v>
                </c:pt>
                <c:pt idx="17">
                  <c:v>15.496202531645572</c:v>
                </c:pt>
              </c:numCache>
            </c:numRef>
          </c:val>
        </c:ser>
        <c:ser>
          <c:idx val="1"/>
          <c:order val="1"/>
          <c:tx>
            <c:v>Комфортность условий предоставления образовательных услуг</c:v>
          </c:tx>
          <c:spPr>
            <a:solidFill>
              <a:schemeClr val="accent5"/>
            </a:solidFill>
          </c:spPr>
          <c:invertIfNegative val="0"/>
          <c:cat>
            <c:strRef>
              <c:f>'Рейтинги по критериям'!$A$4:$A$21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МБОУ СОШ № 4</c:v>
                </c:pt>
                <c:pt idx="4">
                  <c:v>МАОУ СОШ № 5</c:v>
                </c:pt>
                <c:pt idx="5">
                  <c:v>МБОУ СОШ № 6</c:v>
                </c:pt>
                <c:pt idx="6">
                  <c:v>МБОУ СОШ № 8</c:v>
                </c:pt>
                <c:pt idx="7">
                  <c:v>МБОУ СОШ № 10</c:v>
                </c:pt>
                <c:pt idx="8">
                  <c:v>МАОУ СОШ № 11</c:v>
                </c:pt>
                <c:pt idx="9">
                  <c:v>МАОУ СОШ № 14</c:v>
                </c:pt>
                <c:pt idx="10">
                  <c:v>МБОУ СОШ № 20</c:v>
                </c:pt>
                <c:pt idx="11">
                  <c:v>МБОУ СОШ № 24</c:v>
                </c:pt>
                <c:pt idx="12">
                  <c:v>МБОУ СОШ № 25</c:v>
                </c:pt>
                <c:pt idx="13">
                  <c:v>МБОУ СОШ № 30</c:v>
                </c:pt>
                <c:pt idx="14">
                  <c:v>МБОУ СОШ № 31</c:v>
                </c:pt>
                <c:pt idx="15">
                  <c:v>МБОУ СОШ № 34</c:v>
                </c:pt>
                <c:pt idx="16">
                  <c:v>МАОУ СОШ № 35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критериям'!$C$4:$C$21</c:f>
              <c:numCache>
                <c:formatCode>0.00</c:formatCode>
                <c:ptCount val="18"/>
                <c:pt idx="0">
                  <c:v>20</c:v>
                </c:pt>
                <c:pt idx="1">
                  <c:v>15.675000000000001</c:v>
                </c:pt>
                <c:pt idx="2">
                  <c:v>20</c:v>
                </c:pt>
                <c:pt idx="3">
                  <c:v>16.8</c:v>
                </c:pt>
                <c:pt idx="4">
                  <c:v>19.763157894736842</c:v>
                </c:pt>
                <c:pt idx="5">
                  <c:v>19.754266211604097</c:v>
                </c:pt>
                <c:pt idx="6">
                  <c:v>19.965116279069768</c:v>
                </c:pt>
                <c:pt idx="7">
                  <c:v>19.400000000000002</c:v>
                </c:pt>
                <c:pt idx="8">
                  <c:v>20</c:v>
                </c:pt>
                <c:pt idx="9">
                  <c:v>20</c:v>
                </c:pt>
                <c:pt idx="10">
                  <c:v>16.68888888888889</c:v>
                </c:pt>
                <c:pt idx="11">
                  <c:v>19.75206611570248</c:v>
                </c:pt>
                <c:pt idx="12">
                  <c:v>20</c:v>
                </c:pt>
                <c:pt idx="13">
                  <c:v>16.612500000000001</c:v>
                </c:pt>
                <c:pt idx="14">
                  <c:v>20</c:v>
                </c:pt>
                <c:pt idx="15">
                  <c:v>19.880000000000003</c:v>
                </c:pt>
                <c:pt idx="16">
                  <c:v>20</c:v>
                </c:pt>
                <c:pt idx="17">
                  <c:v>16.496202531645572</c:v>
                </c:pt>
              </c:numCache>
            </c:numRef>
          </c:val>
        </c:ser>
        <c:ser>
          <c:idx val="2"/>
          <c:order val="2"/>
          <c:tx>
            <c:v>Доступность услуг для инвалидов</c:v>
          </c:tx>
          <c:invertIfNegative val="0"/>
          <c:cat>
            <c:strRef>
              <c:f>'Рейтинги по критериям'!$A$4:$A$21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МБОУ СОШ № 4</c:v>
                </c:pt>
                <c:pt idx="4">
                  <c:v>МАОУ СОШ № 5</c:v>
                </c:pt>
                <c:pt idx="5">
                  <c:v>МБОУ СОШ № 6</c:v>
                </c:pt>
                <c:pt idx="6">
                  <c:v>МБОУ СОШ № 8</c:v>
                </c:pt>
                <c:pt idx="7">
                  <c:v>МБОУ СОШ № 10</c:v>
                </c:pt>
                <c:pt idx="8">
                  <c:v>МАОУ СОШ № 11</c:v>
                </c:pt>
                <c:pt idx="9">
                  <c:v>МАОУ СОШ № 14</c:v>
                </c:pt>
                <c:pt idx="10">
                  <c:v>МБОУ СОШ № 20</c:v>
                </c:pt>
                <c:pt idx="11">
                  <c:v>МБОУ СОШ № 24</c:v>
                </c:pt>
                <c:pt idx="12">
                  <c:v>МБОУ СОШ № 25</c:v>
                </c:pt>
                <c:pt idx="13">
                  <c:v>МБОУ СОШ № 30</c:v>
                </c:pt>
                <c:pt idx="14">
                  <c:v>МБОУ СОШ № 31</c:v>
                </c:pt>
                <c:pt idx="15">
                  <c:v>МБОУ СОШ № 34</c:v>
                </c:pt>
                <c:pt idx="16">
                  <c:v>МАОУ СОШ № 35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критериям'!$D$4:$D$21</c:f>
              <c:numCache>
                <c:formatCode>0.00</c:formatCode>
                <c:ptCount val="18"/>
                <c:pt idx="0">
                  <c:v>9.9</c:v>
                </c:pt>
                <c:pt idx="1">
                  <c:v>8.8874999999999993</c:v>
                </c:pt>
                <c:pt idx="2">
                  <c:v>9</c:v>
                </c:pt>
                <c:pt idx="3">
                  <c:v>8.5499999999999989</c:v>
                </c:pt>
                <c:pt idx="4">
                  <c:v>11.703947368421053</c:v>
                </c:pt>
                <c:pt idx="5">
                  <c:v>8.0477815699658688</c:v>
                </c:pt>
                <c:pt idx="6">
                  <c:v>13.943023255813955</c:v>
                </c:pt>
                <c:pt idx="7">
                  <c:v>11.085000000000001</c:v>
                </c:pt>
                <c:pt idx="8">
                  <c:v>10.799999999999999</c:v>
                </c:pt>
                <c:pt idx="9">
                  <c:v>6.8999999999999995</c:v>
                </c:pt>
                <c:pt idx="10">
                  <c:v>8.6166666666666654</c:v>
                </c:pt>
                <c:pt idx="11">
                  <c:v>4.4256198347107434</c:v>
                </c:pt>
                <c:pt idx="12">
                  <c:v>10.799999999999999</c:v>
                </c:pt>
                <c:pt idx="13">
                  <c:v>14.00625</c:v>
                </c:pt>
                <c:pt idx="14">
                  <c:v>2.2975609756097559</c:v>
                </c:pt>
                <c:pt idx="15">
                  <c:v>7.3199999999999994</c:v>
                </c:pt>
                <c:pt idx="16">
                  <c:v>7.5</c:v>
                </c:pt>
                <c:pt idx="17">
                  <c:v>5.160759493670886</c:v>
                </c:pt>
              </c:numCache>
            </c:numRef>
          </c:val>
        </c:ser>
        <c:ser>
          <c:idx val="3"/>
          <c:order val="3"/>
          <c:tx>
            <c:v>Доброжелательность, вежливость работников образовательных организаций</c:v>
          </c:tx>
          <c:invertIfNegative val="0"/>
          <c:cat>
            <c:strRef>
              <c:f>'Рейтинги по критериям'!$A$4:$A$21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МБОУ СОШ № 4</c:v>
                </c:pt>
                <c:pt idx="4">
                  <c:v>МАОУ СОШ № 5</c:v>
                </c:pt>
                <c:pt idx="5">
                  <c:v>МБОУ СОШ № 6</c:v>
                </c:pt>
                <c:pt idx="6">
                  <c:v>МБОУ СОШ № 8</c:v>
                </c:pt>
                <c:pt idx="7">
                  <c:v>МБОУ СОШ № 10</c:v>
                </c:pt>
                <c:pt idx="8">
                  <c:v>МАОУ СОШ № 11</c:v>
                </c:pt>
                <c:pt idx="9">
                  <c:v>МАОУ СОШ № 14</c:v>
                </c:pt>
                <c:pt idx="10">
                  <c:v>МБОУ СОШ № 20</c:v>
                </c:pt>
                <c:pt idx="11">
                  <c:v>МБОУ СОШ № 24</c:v>
                </c:pt>
                <c:pt idx="12">
                  <c:v>МБОУ СОШ № 25</c:v>
                </c:pt>
                <c:pt idx="13">
                  <c:v>МБОУ СОШ № 30</c:v>
                </c:pt>
                <c:pt idx="14">
                  <c:v>МБОУ СОШ № 31</c:v>
                </c:pt>
                <c:pt idx="15">
                  <c:v>МБОУ СОШ № 34</c:v>
                </c:pt>
                <c:pt idx="16">
                  <c:v>МАОУ СОШ № 35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критериям'!$E$4:$E$21</c:f>
              <c:numCache>
                <c:formatCode>0.00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14.7</c:v>
                </c:pt>
                <c:pt idx="4">
                  <c:v>14.210526315789474</c:v>
                </c:pt>
                <c:pt idx="5">
                  <c:v>14.754266211604097</c:v>
                </c:pt>
                <c:pt idx="6">
                  <c:v>14.947674418604649</c:v>
                </c:pt>
                <c:pt idx="7">
                  <c:v>13.92</c:v>
                </c:pt>
                <c:pt idx="8">
                  <c:v>15</c:v>
                </c:pt>
                <c:pt idx="9">
                  <c:v>14.520000000000001</c:v>
                </c:pt>
                <c:pt idx="10">
                  <c:v>14.611111111111112</c:v>
                </c:pt>
                <c:pt idx="11">
                  <c:v>15</c:v>
                </c:pt>
                <c:pt idx="12">
                  <c:v>15</c:v>
                </c:pt>
                <c:pt idx="13">
                  <c:v>14.781250000000002</c:v>
                </c:pt>
                <c:pt idx="14">
                  <c:v>14.414634146341465</c:v>
                </c:pt>
                <c:pt idx="15">
                  <c:v>15</c:v>
                </c:pt>
                <c:pt idx="16">
                  <c:v>15</c:v>
                </c:pt>
                <c:pt idx="17">
                  <c:v>9</c:v>
                </c:pt>
              </c:numCache>
            </c:numRef>
          </c:val>
        </c:ser>
        <c:ser>
          <c:idx val="4"/>
          <c:order val="4"/>
          <c:tx>
            <c:v>Удовлетворенность условиями оказания услуг</c:v>
          </c:tx>
          <c:spPr>
            <a:solidFill>
              <a:srgbClr val="0070C0"/>
            </a:solidFill>
          </c:spPr>
          <c:invertIfNegative val="0"/>
          <c:cat>
            <c:strRef>
              <c:f>'Рейтинги по критериям'!$A$4:$A$21</c:f>
              <c:strCache>
                <c:ptCount val="18"/>
                <c:pt idx="0">
                  <c:v>МБОУ Гимназия № 1</c:v>
                </c:pt>
                <c:pt idx="1">
                  <c:v>МБОУ СОШ № 2</c:v>
                </c:pt>
                <c:pt idx="2">
                  <c:v>МБОУ СОШ № 3</c:v>
                </c:pt>
                <c:pt idx="3">
                  <c:v>МБОУ СОШ № 4</c:v>
                </c:pt>
                <c:pt idx="4">
                  <c:v>МАОУ СОШ № 5</c:v>
                </c:pt>
                <c:pt idx="5">
                  <c:v>МБОУ СОШ № 6</c:v>
                </c:pt>
                <c:pt idx="6">
                  <c:v>МБОУ СОШ № 8</c:v>
                </c:pt>
                <c:pt idx="7">
                  <c:v>МБОУ СОШ № 10</c:v>
                </c:pt>
                <c:pt idx="8">
                  <c:v>МАОУ СОШ № 11</c:v>
                </c:pt>
                <c:pt idx="9">
                  <c:v>МАОУ СОШ № 14</c:v>
                </c:pt>
                <c:pt idx="10">
                  <c:v>МБОУ СОШ № 20</c:v>
                </c:pt>
                <c:pt idx="11">
                  <c:v>МБОУ СОШ № 24</c:v>
                </c:pt>
                <c:pt idx="12">
                  <c:v>МБОУ СОШ № 25</c:v>
                </c:pt>
                <c:pt idx="13">
                  <c:v>МБОУ СОШ № 30</c:v>
                </c:pt>
                <c:pt idx="14">
                  <c:v>МБОУ СОШ № 31</c:v>
                </c:pt>
                <c:pt idx="15">
                  <c:v>МБОУ СОШ № 34</c:v>
                </c:pt>
                <c:pt idx="16">
                  <c:v>МАОУ СОШ № 35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критериям'!$F$4:$F$21</c:f>
              <c:numCache>
                <c:formatCode>0.00</c:formatCode>
                <c:ptCount val="18"/>
                <c:pt idx="0">
                  <c:v>30</c:v>
                </c:pt>
                <c:pt idx="1">
                  <c:v>29.549999999999997</c:v>
                </c:pt>
                <c:pt idx="2">
                  <c:v>30</c:v>
                </c:pt>
                <c:pt idx="3">
                  <c:v>28.979999999999997</c:v>
                </c:pt>
                <c:pt idx="4">
                  <c:v>26.328947368421051</c:v>
                </c:pt>
                <c:pt idx="5">
                  <c:v>28.771331058020476</c:v>
                </c:pt>
                <c:pt idx="6">
                  <c:v>29.511627906976742</c:v>
                </c:pt>
                <c:pt idx="7">
                  <c:v>27.179999999999996</c:v>
                </c:pt>
                <c:pt idx="8">
                  <c:v>30</c:v>
                </c:pt>
                <c:pt idx="9">
                  <c:v>29.639999999999997</c:v>
                </c:pt>
                <c:pt idx="10">
                  <c:v>29.333333333333329</c:v>
                </c:pt>
                <c:pt idx="11">
                  <c:v>30</c:v>
                </c:pt>
                <c:pt idx="12">
                  <c:v>30</c:v>
                </c:pt>
                <c:pt idx="13">
                  <c:v>29.781249999999996</c:v>
                </c:pt>
                <c:pt idx="14">
                  <c:v>29.268292682926827</c:v>
                </c:pt>
                <c:pt idx="15">
                  <c:v>30</c:v>
                </c:pt>
                <c:pt idx="16">
                  <c:v>29.099999999999998</c:v>
                </c:pt>
                <c:pt idx="17">
                  <c:v>21.417721518987339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5600"/>
        <c:axId val="63867136"/>
      </c:barChart>
      <c:catAx>
        <c:axId val="63865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63867136"/>
        <c:crosses val="autoZero"/>
        <c:auto val="1"/>
        <c:lblAlgn val="ctr"/>
        <c:lblOffset val="100"/>
        <c:noMultiLvlLbl val="0"/>
      </c:catAx>
      <c:valAx>
        <c:axId val="63867136"/>
        <c:scaling>
          <c:orientation val="minMax"/>
          <c:max val="3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6386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92007855169496"/>
          <c:y val="0.40403967486781633"/>
          <c:w val="0.22982924661752638"/>
          <c:h val="0.1856625837692849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Интегральная оценка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'Рейтинги по критериям'!$A$141:$A$158</c:f>
              <c:strCache>
                <c:ptCount val="18"/>
                <c:pt idx="0">
                  <c:v>МАОУ СОШ № 11</c:v>
                </c:pt>
                <c:pt idx="1">
                  <c:v>МБОУ Гимназия № 1</c:v>
                </c:pt>
                <c:pt idx="2">
                  <c:v>МБОУ СОШ № 25</c:v>
                </c:pt>
                <c:pt idx="3">
                  <c:v>МБОУ СОШ № 6</c:v>
                </c:pt>
                <c:pt idx="4">
                  <c:v>МАОУ СОШ № 5</c:v>
                </c:pt>
                <c:pt idx="5">
                  <c:v>МБОУ СОШ № 8</c:v>
                </c:pt>
                <c:pt idx="6">
                  <c:v>МБОУ СОШ № 3</c:v>
                </c:pt>
                <c:pt idx="7">
                  <c:v>МАОУ СОШ № 35</c:v>
                </c:pt>
                <c:pt idx="8">
                  <c:v>МБОУ СОШ № 24</c:v>
                </c:pt>
                <c:pt idx="9">
                  <c:v>МБОУ СОШ № 10</c:v>
                </c:pt>
                <c:pt idx="10">
                  <c:v>МБОУ СОШ № 34</c:v>
                </c:pt>
                <c:pt idx="11">
                  <c:v>МАОУ СОШ № 14</c:v>
                </c:pt>
                <c:pt idx="12">
                  <c:v>МБОУ СОШ № 4</c:v>
                </c:pt>
                <c:pt idx="13">
                  <c:v>МБОУ СОШ № 30</c:v>
                </c:pt>
                <c:pt idx="14">
                  <c:v>МБОУ СОШ № 2</c:v>
                </c:pt>
                <c:pt idx="15">
                  <c:v>МБОУ СОШ № 20</c:v>
                </c:pt>
                <c:pt idx="16">
                  <c:v>МБОУ СОШ № 31</c:v>
                </c:pt>
                <c:pt idx="17">
                  <c:v>МБОУ СОШ № 36</c:v>
                </c:pt>
              </c:strCache>
            </c:strRef>
          </c:cat>
          <c:val>
            <c:numRef>
              <c:f>'Рейтинги по критериям'!$B$141:$B$158</c:f>
              <c:numCache>
                <c:formatCode>0.00</c:formatCode>
                <c:ptCount val="18"/>
                <c:pt idx="0">
                  <c:v>94.6</c:v>
                </c:pt>
                <c:pt idx="1">
                  <c:v>93.699999999999989</c:v>
                </c:pt>
                <c:pt idx="2">
                  <c:v>93.4</c:v>
                </c:pt>
                <c:pt idx="3">
                  <c:v>91</c:v>
                </c:pt>
                <c:pt idx="4">
                  <c:v>90.490789473684217</c:v>
                </c:pt>
                <c:pt idx="5">
                  <c:v>90.474418604651163</c:v>
                </c:pt>
                <c:pt idx="6">
                  <c:v>89.2</c:v>
                </c:pt>
                <c:pt idx="7">
                  <c:v>89.2</c:v>
                </c:pt>
                <c:pt idx="8">
                  <c:v>89.17768595041322</c:v>
                </c:pt>
                <c:pt idx="9">
                  <c:v>89.105000000000004</c:v>
                </c:pt>
                <c:pt idx="10">
                  <c:v>88.360000000000014</c:v>
                </c:pt>
                <c:pt idx="11">
                  <c:v>88.06</c:v>
                </c:pt>
                <c:pt idx="12">
                  <c:v>86.63</c:v>
                </c:pt>
                <c:pt idx="13">
                  <c:v>85.414583333333326</c:v>
                </c:pt>
                <c:pt idx="14">
                  <c:v>83.712500000000006</c:v>
                </c:pt>
                <c:pt idx="15">
                  <c:v>82.657407407407405</c:v>
                </c:pt>
                <c:pt idx="16">
                  <c:v>80.400000000000006</c:v>
                </c:pt>
                <c:pt idx="17">
                  <c:v>67.570886075949375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28288"/>
        <c:axId val="64430080"/>
      </c:barChart>
      <c:catAx>
        <c:axId val="64428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4430080"/>
        <c:crosses val="autoZero"/>
        <c:auto val="1"/>
        <c:lblAlgn val="ctr"/>
        <c:lblOffset val="100"/>
        <c:noMultiLvlLbl val="0"/>
      </c:catAx>
      <c:valAx>
        <c:axId val="64430080"/>
        <c:scaling>
          <c:orientation val="minMax"/>
          <c:max val="100"/>
          <c:min val="0"/>
        </c:scaling>
        <c:delete val="0"/>
        <c:axPos val="t"/>
        <c:majorGridlines/>
        <c:numFmt formatCode="0.00" sourceLinked="1"/>
        <c:majorTickMark val="out"/>
        <c:minorTickMark val="none"/>
        <c:tickLblPos val="nextTo"/>
        <c:crossAx val="64428288"/>
        <c:crosses val="autoZero"/>
        <c:crossBetween val="between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573879</xdr:colOff>
      <xdr:row>23</xdr:row>
      <xdr:rowOff>61913</xdr:rowOff>
    </xdr:from>
    <xdr:to>
      <xdr:col>15</xdr:col>
      <xdr:colOff>200024</xdr:colOff>
      <xdr:row>47</xdr:row>
      <xdr:rowOff>1081088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98423</xdr:colOff>
      <xdr:row>46</xdr:row>
      <xdr:rowOff>419101</xdr:rowOff>
    </xdr:from>
    <xdr:to>
      <xdr:col>33</xdr:col>
      <xdr:colOff>415924</xdr:colOff>
      <xdr:row>70</xdr:row>
      <xdr:rowOff>774701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527050</xdr:colOff>
      <xdr:row>55</xdr:row>
      <xdr:rowOff>50800</xdr:rowOff>
    </xdr:from>
    <xdr:to>
      <xdr:col>19</xdr:col>
      <xdr:colOff>419099</xdr:colOff>
      <xdr:row>85</xdr:row>
      <xdr:rowOff>114300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568326</xdr:colOff>
      <xdr:row>91</xdr:row>
      <xdr:rowOff>115888</xdr:rowOff>
    </xdr:from>
    <xdr:to>
      <xdr:col>19</xdr:col>
      <xdr:colOff>482599</xdr:colOff>
      <xdr:row>114</xdr:row>
      <xdr:rowOff>12700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-1</xdr:colOff>
      <xdr:row>115</xdr:row>
      <xdr:rowOff>0</xdr:rowOff>
    </xdr:from>
    <xdr:to>
      <xdr:col>19</xdr:col>
      <xdr:colOff>241299</xdr:colOff>
      <xdr:row>140</xdr:row>
      <xdr:rowOff>12699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52388</xdr:colOff>
      <xdr:row>0</xdr:row>
      <xdr:rowOff>326230</xdr:rowOff>
    </xdr:from>
    <xdr:to>
      <xdr:col>28</xdr:col>
      <xdr:colOff>404812</xdr:colOff>
      <xdr:row>28</xdr:row>
      <xdr:rowOff>138113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16667</xdr:colOff>
      <xdr:row>142</xdr:row>
      <xdr:rowOff>132555</xdr:rowOff>
    </xdr:from>
    <xdr:to>
      <xdr:col>18</xdr:col>
      <xdr:colOff>514349</xdr:colOff>
      <xdr:row>194</xdr:row>
      <xdr:rowOff>165099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24"/>
  <sheetViews>
    <sheetView tabSelected="1" zoomScaleNormal="100" workbookViewId="0">
      <selection sqref="A1:A7"/>
    </sheetView>
  </sheetViews>
  <sheetFormatPr defaultColWidth="27.73046875" defaultRowHeight="15" x14ac:dyDescent="0.4"/>
  <cols>
    <col min="1" max="1" width="45.73046875" style="1" customWidth="1"/>
    <col min="2" max="13" width="15.73046875" style="1" customWidth="1"/>
    <col min="14" max="14" width="23.73046875" style="1" customWidth="1"/>
    <col min="15" max="49" width="15.73046875" style="1" customWidth="1"/>
    <col min="50" max="50" width="19.3984375" style="1" customWidth="1"/>
    <col min="51" max="79" width="15.73046875" style="1" customWidth="1"/>
    <col min="80" max="80" width="23.73046875" style="1" customWidth="1"/>
    <col min="81" max="89" width="15.73046875" style="1" customWidth="1"/>
    <col min="90" max="90" width="21.73046875" style="1" customWidth="1"/>
    <col min="91" max="95" width="15.73046875" style="1" customWidth="1"/>
    <col min="96" max="96" width="21.73046875" style="1" customWidth="1"/>
    <col min="97" max="99" width="15.73046875" style="1" customWidth="1"/>
    <col min="100" max="100" width="21.73046875" style="1" customWidth="1"/>
    <col min="101" max="110" width="15.73046875" style="1" customWidth="1"/>
    <col min="111" max="111" width="21.73046875" style="1" customWidth="1"/>
    <col min="112" max="117" width="15.73046875" style="1" customWidth="1"/>
    <col min="118" max="118" width="21.73046875" style="1" customWidth="1"/>
    <col min="119" max="122" width="15.73046875" style="1" customWidth="1"/>
    <col min="123" max="123" width="21.73046875" style="1" customWidth="1"/>
    <col min="124" max="128" width="15.73046875" style="1" customWidth="1"/>
    <col min="129" max="129" width="21.73046875" style="1" customWidth="1"/>
    <col min="130" max="139" width="15.73046875" style="1" customWidth="1"/>
    <col min="140" max="140" width="21.73046875" style="1" customWidth="1"/>
    <col min="141" max="149" width="15.73046875" style="1" customWidth="1"/>
    <col min="150" max="150" width="21.73046875" style="1" customWidth="1"/>
    <col min="151" max="155" width="15.73046875" style="1" customWidth="1"/>
    <col min="156" max="156" width="21.73046875" style="1" customWidth="1"/>
    <col min="157" max="163" width="15.73046875" style="1" customWidth="1"/>
    <col min="164" max="164" width="21.73046875" style="1" customWidth="1"/>
    <col min="165" max="169" width="15.73046875" style="1" customWidth="1"/>
    <col min="170" max="170" width="21.73046875" style="1" customWidth="1"/>
    <col min="171" max="175" width="15.73046875" style="1" customWidth="1"/>
    <col min="176" max="176" width="21.73046875" style="1" customWidth="1"/>
    <col min="177" max="183" width="15.73046875" style="1" customWidth="1"/>
    <col min="184" max="184" width="21.73046875" style="1" customWidth="1"/>
    <col min="185" max="189" width="15.73046875" style="1" customWidth="1"/>
    <col min="190" max="190" width="21.73046875" style="1" customWidth="1"/>
    <col min="191" max="195" width="15.73046875" style="1" customWidth="1"/>
    <col min="196" max="196" width="21.73046875" style="1" customWidth="1"/>
    <col min="197" max="201" width="15.73046875" style="1" customWidth="1"/>
    <col min="202" max="16384" width="27.73046875" style="1"/>
  </cols>
  <sheetData>
    <row r="1" spans="1:201" x14ac:dyDescent="0.4">
      <c r="A1" s="74" t="s">
        <v>203</v>
      </c>
      <c r="B1" s="117" t="s">
        <v>202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</row>
    <row r="2" spans="1:201" x14ac:dyDescent="0.4">
      <c r="A2" s="75"/>
      <c r="B2" s="86" t="s">
        <v>218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99" t="s">
        <v>227</v>
      </c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1"/>
      <c r="ED2" s="86" t="s">
        <v>128</v>
      </c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 t="s">
        <v>151</v>
      </c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 t="s">
        <v>172</v>
      </c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92" t="s">
        <v>236</v>
      </c>
    </row>
    <row r="3" spans="1:201" ht="84.75" customHeight="1" x14ac:dyDescent="0.4">
      <c r="A3" s="75"/>
      <c r="B3" s="118" t="s">
        <v>204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20"/>
      <c r="CC3" s="109" t="s">
        <v>54</v>
      </c>
      <c r="CD3" s="121" t="s">
        <v>220</v>
      </c>
      <c r="CE3" s="88" t="s">
        <v>221</v>
      </c>
      <c r="CF3" s="88"/>
      <c r="CG3" s="88"/>
      <c r="CH3" s="88"/>
      <c r="CI3" s="88"/>
      <c r="CJ3" s="88"/>
      <c r="CK3" s="88"/>
      <c r="CL3" s="88"/>
      <c r="CM3" s="90" t="s">
        <v>92</v>
      </c>
      <c r="CN3" s="88" t="s">
        <v>100</v>
      </c>
      <c r="CO3" s="88" t="s">
        <v>208</v>
      </c>
      <c r="CP3" s="88"/>
      <c r="CQ3" s="88"/>
      <c r="CR3" s="88"/>
      <c r="CS3" s="88"/>
      <c r="CT3" s="88"/>
      <c r="CU3" s="88"/>
      <c r="CV3" s="88"/>
      <c r="CW3" s="90" t="s">
        <v>101</v>
      </c>
      <c r="CX3" s="88" t="s">
        <v>99</v>
      </c>
      <c r="CY3" s="83" t="s">
        <v>102</v>
      </c>
      <c r="CZ3" s="85" t="s">
        <v>195</v>
      </c>
      <c r="DA3" s="118" t="s">
        <v>209</v>
      </c>
      <c r="DB3" s="119"/>
      <c r="DC3" s="119"/>
      <c r="DD3" s="119"/>
      <c r="DE3" s="119"/>
      <c r="DF3" s="119"/>
      <c r="DG3" s="120"/>
      <c r="DH3" s="90" t="s">
        <v>121</v>
      </c>
      <c r="DI3" s="88" t="s">
        <v>109</v>
      </c>
      <c r="DJ3" s="118" t="s">
        <v>110</v>
      </c>
      <c r="DK3" s="119"/>
      <c r="DL3" s="119"/>
      <c r="DM3" s="119"/>
      <c r="DN3" s="119"/>
      <c r="DO3" s="119"/>
      <c r="DP3" s="119"/>
      <c r="DQ3" s="119"/>
      <c r="DR3" s="119"/>
      <c r="DS3" s="120"/>
      <c r="DT3" s="90" t="s">
        <v>123</v>
      </c>
      <c r="DU3" s="88" t="s">
        <v>122</v>
      </c>
      <c r="DV3" s="88" t="s">
        <v>298</v>
      </c>
      <c r="DW3" s="88"/>
      <c r="DX3" s="88"/>
      <c r="DY3" s="88"/>
      <c r="DZ3" s="90" t="s">
        <v>127</v>
      </c>
      <c r="EA3" s="88" t="s">
        <v>125</v>
      </c>
      <c r="EB3" s="83" t="s">
        <v>196</v>
      </c>
      <c r="EC3" s="85" t="s">
        <v>197</v>
      </c>
      <c r="ED3" s="87" t="s">
        <v>211</v>
      </c>
      <c r="EE3" s="87"/>
      <c r="EF3" s="87"/>
      <c r="EG3" s="87"/>
      <c r="EH3" s="87"/>
      <c r="EI3" s="87"/>
      <c r="EJ3" s="87"/>
      <c r="EK3" s="89" t="s">
        <v>139</v>
      </c>
      <c r="EL3" s="87" t="s">
        <v>140</v>
      </c>
      <c r="EM3" s="106" t="s">
        <v>299</v>
      </c>
      <c r="EN3" s="107"/>
      <c r="EO3" s="107"/>
      <c r="EP3" s="107"/>
      <c r="EQ3" s="107"/>
      <c r="ER3" s="107"/>
      <c r="ES3" s="107"/>
      <c r="ET3" s="108"/>
      <c r="EU3" s="89" t="s">
        <v>141</v>
      </c>
      <c r="EV3" s="87" t="s">
        <v>142</v>
      </c>
      <c r="EW3" s="87" t="s">
        <v>144</v>
      </c>
      <c r="EX3" s="87"/>
      <c r="EY3" s="87"/>
      <c r="EZ3" s="87"/>
      <c r="FA3" s="89" t="s">
        <v>148</v>
      </c>
      <c r="FB3" s="87" t="s">
        <v>149</v>
      </c>
      <c r="FC3" s="82" t="s">
        <v>150</v>
      </c>
      <c r="FD3" s="84" t="s">
        <v>198</v>
      </c>
      <c r="FE3" s="87" t="s">
        <v>159</v>
      </c>
      <c r="FF3" s="87"/>
      <c r="FG3" s="87"/>
      <c r="FH3" s="87"/>
      <c r="FI3" s="89" t="s">
        <v>157</v>
      </c>
      <c r="FJ3" s="87" t="s">
        <v>158</v>
      </c>
      <c r="FK3" s="87" t="s">
        <v>160</v>
      </c>
      <c r="FL3" s="87"/>
      <c r="FM3" s="87"/>
      <c r="FN3" s="87"/>
      <c r="FO3" s="89" t="s">
        <v>163</v>
      </c>
      <c r="FP3" s="87" t="s">
        <v>164</v>
      </c>
      <c r="FQ3" s="87" t="s">
        <v>165</v>
      </c>
      <c r="FR3" s="87"/>
      <c r="FS3" s="87"/>
      <c r="FT3" s="87"/>
      <c r="FU3" s="89" t="s">
        <v>156</v>
      </c>
      <c r="FV3" s="87" t="s">
        <v>307</v>
      </c>
      <c r="FW3" s="82" t="s">
        <v>171</v>
      </c>
      <c r="FX3" s="84" t="s">
        <v>199</v>
      </c>
      <c r="FY3" s="87" t="s">
        <v>173</v>
      </c>
      <c r="FZ3" s="87"/>
      <c r="GA3" s="87"/>
      <c r="GB3" s="87"/>
      <c r="GC3" s="89" t="s">
        <v>178</v>
      </c>
      <c r="GD3" s="87" t="s">
        <v>179</v>
      </c>
      <c r="GE3" s="87" t="s">
        <v>180</v>
      </c>
      <c r="GF3" s="87"/>
      <c r="GG3" s="87"/>
      <c r="GH3" s="87"/>
      <c r="GI3" s="89" t="s">
        <v>185</v>
      </c>
      <c r="GJ3" s="87" t="s">
        <v>186</v>
      </c>
      <c r="GK3" s="87" t="s">
        <v>187</v>
      </c>
      <c r="GL3" s="87"/>
      <c r="GM3" s="87"/>
      <c r="GN3" s="87"/>
      <c r="GO3" s="89" t="s">
        <v>192</v>
      </c>
      <c r="GP3" s="87" t="s">
        <v>193</v>
      </c>
      <c r="GQ3" s="82" t="s">
        <v>194</v>
      </c>
      <c r="GR3" s="84" t="s">
        <v>200</v>
      </c>
      <c r="GS3" s="92"/>
    </row>
    <row r="4" spans="1:201" ht="86.25" customHeight="1" x14ac:dyDescent="0.4">
      <c r="A4" s="75"/>
      <c r="B4" s="96" t="s">
        <v>205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  <c r="O4" s="95" t="s">
        <v>206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110"/>
      <c r="CD4" s="122"/>
      <c r="CE4" s="91" t="s">
        <v>222</v>
      </c>
      <c r="CF4" s="91"/>
      <c r="CG4" s="91"/>
      <c r="CH4" s="91"/>
      <c r="CI4" s="91"/>
      <c r="CJ4" s="91"/>
      <c r="CK4" s="91"/>
      <c r="CL4" s="91"/>
      <c r="CM4" s="90"/>
      <c r="CN4" s="88"/>
      <c r="CO4" s="91" t="s">
        <v>224</v>
      </c>
      <c r="CP4" s="91"/>
      <c r="CQ4" s="91"/>
      <c r="CR4" s="91"/>
      <c r="CS4" s="91" t="s">
        <v>225</v>
      </c>
      <c r="CT4" s="91"/>
      <c r="CU4" s="91"/>
      <c r="CV4" s="91"/>
      <c r="CW4" s="90"/>
      <c r="CX4" s="88"/>
      <c r="CY4" s="83"/>
      <c r="CZ4" s="85"/>
      <c r="DA4" s="95" t="s">
        <v>230</v>
      </c>
      <c r="DB4" s="95"/>
      <c r="DC4" s="95"/>
      <c r="DD4" s="95"/>
      <c r="DE4" s="95"/>
      <c r="DF4" s="95"/>
      <c r="DG4" s="95"/>
      <c r="DH4" s="90"/>
      <c r="DI4" s="88"/>
      <c r="DJ4" s="95" t="s">
        <v>111</v>
      </c>
      <c r="DK4" s="95"/>
      <c r="DL4" s="95"/>
      <c r="DM4" s="95"/>
      <c r="DN4" s="95"/>
      <c r="DO4" s="95"/>
      <c r="DP4" s="95"/>
      <c r="DQ4" s="95"/>
      <c r="DR4" s="95"/>
      <c r="DS4" s="95"/>
      <c r="DT4" s="90"/>
      <c r="DU4" s="88"/>
      <c r="DV4" s="91" t="s">
        <v>330</v>
      </c>
      <c r="DW4" s="91"/>
      <c r="DX4" s="91"/>
      <c r="DY4" s="91"/>
      <c r="DZ4" s="90"/>
      <c r="EA4" s="88"/>
      <c r="EB4" s="83"/>
      <c r="EC4" s="85"/>
      <c r="ED4" s="95" t="s">
        <v>212</v>
      </c>
      <c r="EE4" s="95"/>
      <c r="EF4" s="95"/>
      <c r="EG4" s="95"/>
      <c r="EH4" s="95"/>
      <c r="EI4" s="95"/>
      <c r="EJ4" s="95"/>
      <c r="EK4" s="90"/>
      <c r="EL4" s="88"/>
      <c r="EM4" s="96" t="s">
        <v>214</v>
      </c>
      <c r="EN4" s="97"/>
      <c r="EO4" s="97"/>
      <c r="EP4" s="97"/>
      <c r="EQ4" s="97"/>
      <c r="ER4" s="97"/>
      <c r="ES4" s="97"/>
      <c r="ET4" s="98"/>
      <c r="EU4" s="90"/>
      <c r="EV4" s="88"/>
      <c r="EW4" s="91" t="s">
        <v>145</v>
      </c>
      <c r="EX4" s="91"/>
      <c r="EY4" s="91"/>
      <c r="EZ4" s="91"/>
      <c r="FA4" s="90"/>
      <c r="FB4" s="88"/>
      <c r="FC4" s="83"/>
      <c r="FD4" s="85"/>
      <c r="FE4" s="91" t="s">
        <v>152</v>
      </c>
      <c r="FF4" s="91"/>
      <c r="FG4" s="91"/>
      <c r="FH4" s="91"/>
      <c r="FI4" s="90"/>
      <c r="FJ4" s="88"/>
      <c r="FK4" s="91" t="s">
        <v>235</v>
      </c>
      <c r="FL4" s="91"/>
      <c r="FM4" s="91"/>
      <c r="FN4" s="91"/>
      <c r="FO4" s="90"/>
      <c r="FP4" s="88"/>
      <c r="FQ4" s="91" t="s">
        <v>166</v>
      </c>
      <c r="FR4" s="91"/>
      <c r="FS4" s="91"/>
      <c r="FT4" s="91"/>
      <c r="FU4" s="90"/>
      <c r="FV4" s="88"/>
      <c r="FW4" s="83"/>
      <c r="FX4" s="85"/>
      <c r="FY4" s="91" t="s">
        <v>174</v>
      </c>
      <c r="FZ4" s="91"/>
      <c r="GA4" s="91"/>
      <c r="GB4" s="91"/>
      <c r="GC4" s="90"/>
      <c r="GD4" s="88"/>
      <c r="GE4" s="91" t="s">
        <v>181</v>
      </c>
      <c r="GF4" s="91"/>
      <c r="GG4" s="91"/>
      <c r="GH4" s="91"/>
      <c r="GI4" s="90"/>
      <c r="GJ4" s="88"/>
      <c r="GK4" s="91" t="s">
        <v>190</v>
      </c>
      <c r="GL4" s="91"/>
      <c r="GM4" s="91"/>
      <c r="GN4" s="91"/>
      <c r="GO4" s="90"/>
      <c r="GP4" s="88"/>
      <c r="GQ4" s="83"/>
      <c r="GR4" s="85"/>
      <c r="GS4" s="92"/>
    </row>
    <row r="5" spans="1:201" s="16" customFormat="1" ht="82.5" customHeight="1" x14ac:dyDescent="0.45">
      <c r="A5" s="75"/>
      <c r="B5" s="116" t="s">
        <v>0</v>
      </c>
      <c r="C5" s="116" t="s">
        <v>1</v>
      </c>
      <c r="D5" s="116" t="s">
        <v>2</v>
      </c>
      <c r="E5" s="116" t="s">
        <v>3</v>
      </c>
      <c r="F5" s="116" t="s">
        <v>4</v>
      </c>
      <c r="G5" s="116" t="s">
        <v>5</v>
      </c>
      <c r="H5" s="116" t="s">
        <v>6</v>
      </c>
      <c r="I5" s="116" t="s">
        <v>7</v>
      </c>
      <c r="J5" s="116" t="s">
        <v>215</v>
      </c>
      <c r="K5" s="116" t="s">
        <v>8</v>
      </c>
      <c r="L5" s="78" t="s">
        <v>55</v>
      </c>
      <c r="M5" s="93" t="s">
        <v>219</v>
      </c>
      <c r="N5" s="91" t="s">
        <v>84</v>
      </c>
      <c r="O5" s="123" t="s">
        <v>9</v>
      </c>
      <c r="P5" s="123"/>
      <c r="Q5" s="123"/>
      <c r="R5" s="123"/>
      <c r="S5" s="123"/>
      <c r="T5" s="113" t="s">
        <v>13</v>
      </c>
      <c r="U5" s="124"/>
      <c r="V5" s="124"/>
      <c r="W5" s="114"/>
      <c r="X5" s="123" t="s">
        <v>14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 t="s">
        <v>18</v>
      </c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4" t="s">
        <v>19</v>
      </c>
      <c r="AY5" s="123" t="s">
        <v>20</v>
      </c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 t="s">
        <v>21</v>
      </c>
      <c r="BM5" s="123"/>
      <c r="BN5" s="123"/>
      <c r="BO5" s="123"/>
      <c r="BP5" s="123"/>
      <c r="BQ5" s="123"/>
      <c r="BR5" s="123"/>
      <c r="BS5" s="123"/>
      <c r="BT5" s="112" t="s">
        <v>22</v>
      </c>
      <c r="BU5" s="112"/>
      <c r="BV5" s="113" t="s">
        <v>309</v>
      </c>
      <c r="BW5" s="114"/>
      <c r="BX5" s="67" t="s">
        <v>23</v>
      </c>
      <c r="BY5" s="15" t="s">
        <v>49</v>
      </c>
      <c r="BZ5" s="78" t="s">
        <v>55</v>
      </c>
      <c r="CA5" s="93" t="s">
        <v>83</v>
      </c>
      <c r="CB5" s="91" t="s">
        <v>85</v>
      </c>
      <c r="CC5" s="110"/>
      <c r="CD5" s="122"/>
      <c r="CE5" s="111" t="s">
        <v>86</v>
      </c>
      <c r="CF5" s="111" t="s">
        <v>87</v>
      </c>
      <c r="CG5" s="94" t="s">
        <v>88</v>
      </c>
      <c r="CH5" s="111" t="s">
        <v>89</v>
      </c>
      <c r="CI5" s="94" t="s">
        <v>207</v>
      </c>
      <c r="CJ5" s="94" t="s">
        <v>90</v>
      </c>
      <c r="CK5" s="78" t="s">
        <v>223</v>
      </c>
      <c r="CL5" s="91" t="s">
        <v>91</v>
      </c>
      <c r="CM5" s="90"/>
      <c r="CN5" s="88"/>
      <c r="CO5" s="77" t="s">
        <v>93</v>
      </c>
      <c r="CP5" s="78" t="s">
        <v>226</v>
      </c>
      <c r="CQ5" s="93" t="s">
        <v>94</v>
      </c>
      <c r="CR5" s="91" t="s">
        <v>95</v>
      </c>
      <c r="CS5" s="77" t="s">
        <v>93</v>
      </c>
      <c r="CT5" s="78" t="s">
        <v>96</v>
      </c>
      <c r="CU5" s="93" t="s">
        <v>97</v>
      </c>
      <c r="CV5" s="91" t="s">
        <v>98</v>
      </c>
      <c r="CW5" s="90"/>
      <c r="CX5" s="88"/>
      <c r="CY5" s="83"/>
      <c r="CZ5" s="85"/>
      <c r="DA5" s="94" t="s">
        <v>103</v>
      </c>
      <c r="DB5" s="94" t="s">
        <v>104</v>
      </c>
      <c r="DC5" s="111" t="s">
        <v>105</v>
      </c>
      <c r="DD5" s="94" t="s">
        <v>106</v>
      </c>
      <c r="DE5" s="94" t="s">
        <v>107</v>
      </c>
      <c r="DF5" s="78" t="s">
        <v>231</v>
      </c>
      <c r="DG5" s="91" t="s">
        <v>108</v>
      </c>
      <c r="DH5" s="90"/>
      <c r="DI5" s="88"/>
      <c r="DJ5" s="102" t="s">
        <v>228</v>
      </c>
      <c r="DK5" s="115" t="s">
        <v>115</v>
      </c>
      <c r="DL5" s="115"/>
      <c r="DM5" s="115"/>
      <c r="DN5" s="115"/>
      <c r="DO5" s="115" t="s">
        <v>117</v>
      </c>
      <c r="DP5" s="115"/>
      <c r="DQ5" s="115"/>
      <c r="DR5" s="103" t="s">
        <v>124</v>
      </c>
      <c r="DS5" s="91" t="s">
        <v>229</v>
      </c>
      <c r="DT5" s="90"/>
      <c r="DU5" s="88"/>
      <c r="DV5" s="77" t="s">
        <v>93</v>
      </c>
      <c r="DW5" s="78" t="s">
        <v>232</v>
      </c>
      <c r="DX5" s="93" t="s">
        <v>210</v>
      </c>
      <c r="DY5" s="91" t="s">
        <v>126</v>
      </c>
      <c r="DZ5" s="90"/>
      <c r="EA5" s="88"/>
      <c r="EB5" s="83"/>
      <c r="EC5" s="85"/>
      <c r="ED5" s="94" t="s">
        <v>129</v>
      </c>
      <c r="EE5" s="94" t="s">
        <v>217</v>
      </c>
      <c r="EF5" s="94" t="s">
        <v>130</v>
      </c>
      <c r="EG5" s="94" t="s">
        <v>131</v>
      </c>
      <c r="EH5" s="94" t="s">
        <v>132</v>
      </c>
      <c r="EI5" s="78" t="s">
        <v>233</v>
      </c>
      <c r="EJ5" s="91" t="s">
        <v>133</v>
      </c>
      <c r="EK5" s="90"/>
      <c r="EL5" s="88"/>
      <c r="EM5" s="94" t="s">
        <v>134</v>
      </c>
      <c r="EN5" s="94" t="s">
        <v>135</v>
      </c>
      <c r="EO5" s="94" t="s">
        <v>136</v>
      </c>
      <c r="EP5" s="94" t="s">
        <v>213</v>
      </c>
      <c r="EQ5" s="94" t="s">
        <v>137</v>
      </c>
      <c r="ER5" s="94" t="s">
        <v>143</v>
      </c>
      <c r="ES5" s="78" t="s">
        <v>234</v>
      </c>
      <c r="ET5" s="91" t="s">
        <v>138</v>
      </c>
      <c r="EU5" s="90"/>
      <c r="EV5" s="88"/>
      <c r="EW5" s="77" t="s">
        <v>93</v>
      </c>
      <c r="EX5" s="78" t="s">
        <v>146</v>
      </c>
      <c r="EY5" s="93" t="s">
        <v>147</v>
      </c>
      <c r="EZ5" s="91" t="s">
        <v>201</v>
      </c>
      <c r="FA5" s="90"/>
      <c r="FB5" s="88"/>
      <c r="FC5" s="83"/>
      <c r="FD5" s="85"/>
      <c r="FE5" s="77" t="s">
        <v>93</v>
      </c>
      <c r="FF5" s="78" t="s">
        <v>153</v>
      </c>
      <c r="FG5" s="93" t="s">
        <v>154</v>
      </c>
      <c r="FH5" s="91" t="s">
        <v>155</v>
      </c>
      <c r="FI5" s="90"/>
      <c r="FJ5" s="88"/>
      <c r="FK5" s="77" t="s">
        <v>93</v>
      </c>
      <c r="FL5" s="78" t="s">
        <v>161</v>
      </c>
      <c r="FM5" s="79" t="s">
        <v>162</v>
      </c>
      <c r="FN5" s="91" t="s">
        <v>170</v>
      </c>
      <c r="FO5" s="90"/>
      <c r="FP5" s="88"/>
      <c r="FQ5" s="77" t="s">
        <v>93</v>
      </c>
      <c r="FR5" s="78" t="s">
        <v>168</v>
      </c>
      <c r="FS5" s="79" t="s">
        <v>167</v>
      </c>
      <c r="FT5" s="91" t="s">
        <v>169</v>
      </c>
      <c r="FU5" s="90"/>
      <c r="FV5" s="88"/>
      <c r="FW5" s="83"/>
      <c r="FX5" s="85"/>
      <c r="FY5" s="77" t="s">
        <v>93</v>
      </c>
      <c r="FZ5" s="78" t="s">
        <v>177</v>
      </c>
      <c r="GA5" s="93" t="s">
        <v>176</v>
      </c>
      <c r="GB5" s="91" t="s">
        <v>175</v>
      </c>
      <c r="GC5" s="90"/>
      <c r="GD5" s="88"/>
      <c r="GE5" s="77" t="s">
        <v>93</v>
      </c>
      <c r="GF5" s="78" t="s">
        <v>183</v>
      </c>
      <c r="GG5" s="79" t="s">
        <v>182</v>
      </c>
      <c r="GH5" s="91" t="s">
        <v>184</v>
      </c>
      <c r="GI5" s="90"/>
      <c r="GJ5" s="88"/>
      <c r="GK5" s="77" t="s">
        <v>93</v>
      </c>
      <c r="GL5" s="78" t="s">
        <v>189</v>
      </c>
      <c r="GM5" s="79" t="s">
        <v>188</v>
      </c>
      <c r="GN5" s="91" t="s">
        <v>191</v>
      </c>
      <c r="GO5" s="90"/>
      <c r="GP5" s="88"/>
      <c r="GQ5" s="83"/>
      <c r="GR5" s="85"/>
      <c r="GS5" s="92"/>
    </row>
    <row r="6" spans="1:201" s="2" customFormat="1" ht="72.75" customHeight="1" x14ac:dyDescent="0.45">
      <c r="A6" s="7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78"/>
      <c r="M6" s="93"/>
      <c r="N6" s="91"/>
      <c r="O6" s="94" t="s">
        <v>60</v>
      </c>
      <c r="P6" s="94" t="s">
        <v>10</v>
      </c>
      <c r="Q6" s="94" t="s">
        <v>11</v>
      </c>
      <c r="R6" s="94" t="s">
        <v>12</v>
      </c>
      <c r="S6" s="94" t="s">
        <v>50</v>
      </c>
      <c r="T6" s="94" t="s">
        <v>51</v>
      </c>
      <c r="U6" s="94" t="s">
        <v>26</v>
      </c>
      <c r="V6" s="94" t="s">
        <v>27</v>
      </c>
      <c r="W6" s="94" t="s">
        <v>28</v>
      </c>
      <c r="X6" s="94" t="s">
        <v>15</v>
      </c>
      <c r="Y6" s="94" t="s">
        <v>16</v>
      </c>
      <c r="Z6" s="94" t="s">
        <v>17</v>
      </c>
      <c r="AA6" s="94" t="s">
        <v>25</v>
      </c>
      <c r="AB6" s="94" t="s">
        <v>24</v>
      </c>
      <c r="AC6" s="94" t="s">
        <v>29</v>
      </c>
      <c r="AD6" s="94" t="s">
        <v>30</v>
      </c>
      <c r="AE6" s="94" t="s">
        <v>31</v>
      </c>
      <c r="AF6" s="94" t="s">
        <v>32</v>
      </c>
      <c r="AG6" s="94" t="s">
        <v>33</v>
      </c>
      <c r="AH6" s="94" t="s">
        <v>34</v>
      </c>
      <c r="AI6" s="94" t="s">
        <v>35</v>
      </c>
      <c r="AJ6" s="94" t="s">
        <v>36</v>
      </c>
      <c r="AK6" s="94" t="s">
        <v>37</v>
      </c>
      <c r="AL6" s="94" t="s">
        <v>38</v>
      </c>
      <c r="AM6" s="94" t="s">
        <v>39</v>
      </c>
      <c r="AN6" s="94" t="s">
        <v>40</v>
      </c>
      <c r="AO6" s="94" t="s">
        <v>41</v>
      </c>
      <c r="AP6" s="94" t="s">
        <v>52</v>
      </c>
      <c r="AQ6" s="94" t="s">
        <v>42</v>
      </c>
      <c r="AR6" s="94" t="s">
        <v>43</v>
      </c>
      <c r="AS6" s="94" t="s">
        <v>44</v>
      </c>
      <c r="AT6" s="94" t="s">
        <v>45</v>
      </c>
      <c r="AU6" s="94" t="s">
        <v>53</v>
      </c>
      <c r="AV6" s="94" t="s">
        <v>46</v>
      </c>
      <c r="AW6" s="94" t="s">
        <v>47</v>
      </c>
      <c r="AX6" s="94" t="s">
        <v>48</v>
      </c>
      <c r="AY6" s="94" t="s">
        <v>56</v>
      </c>
      <c r="AZ6" s="94" t="s">
        <v>57</v>
      </c>
      <c r="BA6" s="94" t="s">
        <v>58</v>
      </c>
      <c r="BB6" s="94" t="s">
        <v>59</v>
      </c>
      <c r="BC6" s="94" t="s">
        <v>61</v>
      </c>
      <c r="BD6" s="94" t="s">
        <v>62</v>
      </c>
      <c r="BE6" s="94" t="s">
        <v>63</v>
      </c>
      <c r="BF6" s="94" t="s">
        <v>64</v>
      </c>
      <c r="BG6" s="94" t="s">
        <v>65</v>
      </c>
      <c r="BH6" s="94" t="s">
        <v>66</v>
      </c>
      <c r="BI6" s="94" t="s">
        <v>67</v>
      </c>
      <c r="BJ6" s="94" t="s">
        <v>68</v>
      </c>
      <c r="BK6" s="94" t="s">
        <v>69</v>
      </c>
      <c r="BL6" s="94" t="s">
        <v>70</v>
      </c>
      <c r="BM6" s="94" t="s">
        <v>71</v>
      </c>
      <c r="BN6" s="94" t="s">
        <v>72</v>
      </c>
      <c r="BO6" s="94" t="s">
        <v>73</v>
      </c>
      <c r="BP6" s="94" t="s">
        <v>74</v>
      </c>
      <c r="BQ6" s="94" t="s">
        <v>75</v>
      </c>
      <c r="BR6" s="94" t="s">
        <v>76</v>
      </c>
      <c r="BS6" s="94" t="s">
        <v>77</v>
      </c>
      <c r="BT6" s="94" t="s">
        <v>78</v>
      </c>
      <c r="BU6" s="94" t="s">
        <v>79</v>
      </c>
      <c r="BV6" s="94" t="s">
        <v>80</v>
      </c>
      <c r="BW6" s="94" t="s">
        <v>216</v>
      </c>
      <c r="BX6" s="94" t="s">
        <v>81</v>
      </c>
      <c r="BY6" s="94" t="s">
        <v>82</v>
      </c>
      <c r="BZ6" s="78"/>
      <c r="CA6" s="93"/>
      <c r="CB6" s="91"/>
      <c r="CC6" s="110"/>
      <c r="CD6" s="122"/>
      <c r="CE6" s="111"/>
      <c r="CF6" s="111"/>
      <c r="CG6" s="94"/>
      <c r="CH6" s="111"/>
      <c r="CI6" s="94"/>
      <c r="CJ6" s="94"/>
      <c r="CK6" s="78"/>
      <c r="CL6" s="91"/>
      <c r="CM6" s="90"/>
      <c r="CN6" s="88"/>
      <c r="CO6" s="77"/>
      <c r="CP6" s="78"/>
      <c r="CQ6" s="93"/>
      <c r="CR6" s="91"/>
      <c r="CS6" s="77"/>
      <c r="CT6" s="78"/>
      <c r="CU6" s="93"/>
      <c r="CV6" s="91"/>
      <c r="CW6" s="90"/>
      <c r="CX6" s="88"/>
      <c r="CY6" s="83"/>
      <c r="CZ6" s="85"/>
      <c r="DA6" s="94"/>
      <c r="DB6" s="94"/>
      <c r="DC6" s="111"/>
      <c r="DD6" s="94"/>
      <c r="DE6" s="94"/>
      <c r="DF6" s="78"/>
      <c r="DG6" s="91"/>
      <c r="DH6" s="90"/>
      <c r="DI6" s="88"/>
      <c r="DJ6" s="102"/>
      <c r="DK6" s="102" t="s">
        <v>112</v>
      </c>
      <c r="DL6" s="78" t="s">
        <v>114</v>
      </c>
      <c r="DM6" s="93" t="s">
        <v>113</v>
      </c>
      <c r="DN6" s="115" t="s">
        <v>116</v>
      </c>
      <c r="DO6" s="102" t="s">
        <v>118</v>
      </c>
      <c r="DP6" s="102" t="s">
        <v>119</v>
      </c>
      <c r="DQ6" s="102" t="s">
        <v>120</v>
      </c>
      <c r="DR6" s="104"/>
      <c r="DS6" s="91"/>
      <c r="DT6" s="90"/>
      <c r="DU6" s="88"/>
      <c r="DV6" s="77"/>
      <c r="DW6" s="78"/>
      <c r="DX6" s="93"/>
      <c r="DY6" s="91"/>
      <c r="DZ6" s="90"/>
      <c r="EA6" s="88"/>
      <c r="EB6" s="83"/>
      <c r="EC6" s="85"/>
      <c r="ED6" s="94"/>
      <c r="EE6" s="94"/>
      <c r="EF6" s="94"/>
      <c r="EG6" s="94"/>
      <c r="EH6" s="94"/>
      <c r="EI6" s="78"/>
      <c r="EJ6" s="91"/>
      <c r="EK6" s="90"/>
      <c r="EL6" s="88"/>
      <c r="EM6" s="94"/>
      <c r="EN6" s="94"/>
      <c r="EO6" s="94"/>
      <c r="EP6" s="94"/>
      <c r="EQ6" s="94"/>
      <c r="ER6" s="94"/>
      <c r="ES6" s="78"/>
      <c r="ET6" s="91"/>
      <c r="EU6" s="90"/>
      <c r="EV6" s="88"/>
      <c r="EW6" s="77"/>
      <c r="EX6" s="78"/>
      <c r="EY6" s="93"/>
      <c r="EZ6" s="91"/>
      <c r="FA6" s="90"/>
      <c r="FB6" s="88"/>
      <c r="FC6" s="83"/>
      <c r="FD6" s="85"/>
      <c r="FE6" s="77"/>
      <c r="FF6" s="78"/>
      <c r="FG6" s="93"/>
      <c r="FH6" s="91"/>
      <c r="FI6" s="90"/>
      <c r="FJ6" s="88"/>
      <c r="FK6" s="77"/>
      <c r="FL6" s="78"/>
      <c r="FM6" s="80"/>
      <c r="FN6" s="91"/>
      <c r="FO6" s="90"/>
      <c r="FP6" s="88"/>
      <c r="FQ6" s="77"/>
      <c r="FR6" s="78"/>
      <c r="FS6" s="80"/>
      <c r="FT6" s="91"/>
      <c r="FU6" s="90"/>
      <c r="FV6" s="88"/>
      <c r="FW6" s="83"/>
      <c r="FX6" s="85"/>
      <c r="FY6" s="77"/>
      <c r="FZ6" s="78"/>
      <c r="GA6" s="93"/>
      <c r="GB6" s="91"/>
      <c r="GC6" s="90"/>
      <c r="GD6" s="88"/>
      <c r="GE6" s="77"/>
      <c r="GF6" s="78"/>
      <c r="GG6" s="80"/>
      <c r="GH6" s="91"/>
      <c r="GI6" s="90"/>
      <c r="GJ6" s="88"/>
      <c r="GK6" s="77"/>
      <c r="GL6" s="78"/>
      <c r="GM6" s="80"/>
      <c r="GN6" s="91"/>
      <c r="GO6" s="90"/>
      <c r="GP6" s="88"/>
      <c r="GQ6" s="83"/>
      <c r="GR6" s="85"/>
      <c r="GS6" s="92"/>
    </row>
    <row r="7" spans="1:201" s="2" customFormat="1" ht="118.5" customHeight="1" x14ac:dyDescent="0.45">
      <c r="A7" s="7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78"/>
      <c r="M7" s="93"/>
      <c r="N7" s="91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78"/>
      <c r="CA7" s="93"/>
      <c r="CB7" s="91"/>
      <c r="CC7" s="89"/>
      <c r="CD7" s="87"/>
      <c r="CE7" s="111"/>
      <c r="CF7" s="111"/>
      <c r="CG7" s="94"/>
      <c r="CH7" s="111"/>
      <c r="CI7" s="94"/>
      <c r="CJ7" s="94"/>
      <c r="CK7" s="78"/>
      <c r="CL7" s="91"/>
      <c r="CM7" s="90"/>
      <c r="CN7" s="88"/>
      <c r="CO7" s="77"/>
      <c r="CP7" s="78"/>
      <c r="CQ7" s="93"/>
      <c r="CR7" s="91"/>
      <c r="CS7" s="77"/>
      <c r="CT7" s="78"/>
      <c r="CU7" s="93"/>
      <c r="CV7" s="91"/>
      <c r="CW7" s="90"/>
      <c r="CX7" s="88"/>
      <c r="CY7" s="83"/>
      <c r="CZ7" s="85"/>
      <c r="DA7" s="94"/>
      <c r="DB7" s="94"/>
      <c r="DC7" s="111"/>
      <c r="DD7" s="94"/>
      <c r="DE7" s="94"/>
      <c r="DF7" s="78"/>
      <c r="DG7" s="91"/>
      <c r="DH7" s="90"/>
      <c r="DI7" s="88"/>
      <c r="DJ7" s="102"/>
      <c r="DK7" s="102"/>
      <c r="DL7" s="78"/>
      <c r="DM7" s="93"/>
      <c r="DN7" s="115"/>
      <c r="DO7" s="102"/>
      <c r="DP7" s="102"/>
      <c r="DQ7" s="102"/>
      <c r="DR7" s="105"/>
      <c r="DS7" s="91"/>
      <c r="DT7" s="90"/>
      <c r="DU7" s="88"/>
      <c r="DV7" s="77"/>
      <c r="DW7" s="78"/>
      <c r="DX7" s="93"/>
      <c r="DY7" s="91"/>
      <c r="DZ7" s="90"/>
      <c r="EA7" s="88"/>
      <c r="EB7" s="83"/>
      <c r="EC7" s="85"/>
      <c r="ED7" s="94"/>
      <c r="EE7" s="94"/>
      <c r="EF7" s="94"/>
      <c r="EG7" s="94"/>
      <c r="EH7" s="94"/>
      <c r="EI7" s="78"/>
      <c r="EJ7" s="91"/>
      <c r="EK7" s="90"/>
      <c r="EL7" s="88"/>
      <c r="EM7" s="94"/>
      <c r="EN7" s="94"/>
      <c r="EO7" s="94"/>
      <c r="EP7" s="94"/>
      <c r="EQ7" s="94"/>
      <c r="ER7" s="94"/>
      <c r="ES7" s="78"/>
      <c r="ET7" s="91"/>
      <c r="EU7" s="90"/>
      <c r="EV7" s="88"/>
      <c r="EW7" s="77"/>
      <c r="EX7" s="78"/>
      <c r="EY7" s="93"/>
      <c r="EZ7" s="91"/>
      <c r="FA7" s="90"/>
      <c r="FB7" s="88"/>
      <c r="FC7" s="83"/>
      <c r="FD7" s="85"/>
      <c r="FE7" s="77"/>
      <c r="FF7" s="78"/>
      <c r="FG7" s="93"/>
      <c r="FH7" s="91"/>
      <c r="FI7" s="90"/>
      <c r="FJ7" s="88"/>
      <c r="FK7" s="77"/>
      <c r="FL7" s="78"/>
      <c r="FM7" s="81"/>
      <c r="FN7" s="91"/>
      <c r="FO7" s="90"/>
      <c r="FP7" s="88"/>
      <c r="FQ7" s="77"/>
      <c r="FR7" s="78"/>
      <c r="FS7" s="81"/>
      <c r="FT7" s="91"/>
      <c r="FU7" s="90"/>
      <c r="FV7" s="88"/>
      <c r="FW7" s="83"/>
      <c r="FX7" s="85"/>
      <c r="FY7" s="77"/>
      <c r="FZ7" s="78"/>
      <c r="GA7" s="93"/>
      <c r="GB7" s="91"/>
      <c r="GC7" s="90"/>
      <c r="GD7" s="88"/>
      <c r="GE7" s="77"/>
      <c r="GF7" s="78"/>
      <c r="GG7" s="81"/>
      <c r="GH7" s="91"/>
      <c r="GI7" s="90"/>
      <c r="GJ7" s="88"/>
      <c r="GK7" s="77"/>
      <c r="GL7" s="78"/>
      <c r="GM7" s="81"/>
      <c r="GN7" s="91"/>
      <c r="GO7" s="90"/>
      <c r="GP7" s="88"/>
      <c r="GQ7" s="83"/>
      <c r="GR7" s="85"/>
      <c r="GS7" s="92"/>
    </row>
    <row r="8" spans="1:201" s="2" customFormat="1" x14ac:dyDescent="0.45">
      <c r="A8" s="25" t="s">
        <v>293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4">
        <v>10</v>
      </c>
      <c r="M8" s="8">
        <v>1</v>
      </c>
      <c r="N8" s="5">
        <v>100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11">
        <v>1</v>
      </c>
      <c r="AF8" s="11">
        <v>1</v>
      </c>
      <c r="AG8" s="11">
        <v>1</v>
      </c>
      <c r="AH8" s="11">
        <v>1</v>
      </c>
      <c r="AI8" s="11">
        <v>1</v>
      </c>
      <c r="AJ8" s="11">
        <v>1</v>
      </c>
      <c r="AK8" s="11">
        <v>1</v>
      </c>
      <c r="AL8" s="11">
        <v>1</v>
      </c>
      <c r="AM8" s="11">
        <v>1</v>
      </c>
      <c r="AN8" s="11">
        <v>1</v>
      </c>
      <c r="AO8" s="11">
        <v>1</v>
      </c>
      <c r="AP8" s="11">
        <v>1</v>
      </c>
      <c r="AQ8" s="11">
        <v>1</v>
      </c>
      <c r="AR8" s="11">
        <v>1</v>
      </c>
      <c r="AS8" s="11">
        <v>1</v>
      </c>
      <c r="AT8" s="11">
        <v>1</v>
      </c>
      <c r="AU8" s="11">
        <v>1</v>
      </c>
      <c r="AV8" s="11">
        <v>1</v>
      </c>
      <c r="AW8" s="11">
        <v>1</v>
      </c>
      <c r="AX8" s="11">
        <v>1</v>
      </c>
      <c r="AY8" s="11">
        <v>1</v>
      </c>
      <c r="AZ8" s="11">
        <v>1</v>
      </c>
      <c r="BA8" s="11">
        <v>1</v>
      </c>
      <c r="BB8" s="11">
        <v>1</v>
      </c>
      <c r="BC8" s="11">
        <v>1</v>
      </c>
      <c r="BD8" s="11">
        <v>1</v>
      </c>
      <c r="BE8" s="11">
        <v>1</v>
      </c>
      <c r="BF8" s="11">
        <v>1</v>
      </c>
      <c r="BG8" s="11">
        <v>1</v>
      </c>
      <c r="BH8" s="11">
        <v>1</v>
      </c>
      <c r="BI8" s="11">
        <v>1</v>
      </c>
      <c r="BJ8" s="11">
        <v>1</v>
      </c>
      <c r="BK8" s="11">
        <v>1</v>
      </c>
      <c r="BL8" s="11">
        <v>1</v>
      </c>
      <c r="BM8" s="11">
        <v>1</v>
      </c>
      <c r="BN8" s="11">
        <v>1</v>
      </c>
      <c r="BO8" s="11">
        <v>1</v>
      </c>
      <c r="BP8" s="11">
        <v>1</v>
      </c>
      <c r="BQ8" s="11">
        <v>1</v>
      </c>
      <c r="BR8" s="11">
        <v>1</v>
      </c>
      <c r="BS8" s="11">
        <v>1</v>
      </c>
      <c r="BT8" s="11">
        <v>1</v>
      </c>
      <c r="BU8" s="11">
        <v>1</v>
      </c>
      <c r="BV8" s="11">
        <v>1</v>
      </c>
      <c r="BW8" s="11">
        <v>1</v>
      </c>
      <c r="BX8" s="11">
        <v>1</v>
      </c>
      <c r="BY8" s="11">
        <v>1</v>
      </c>
      <c r="BZ8" s="4">
        <v>63</v>
      </c>
      <c r="CA8" s="8">
        <v>1</v>
      </c>
      <c r="CB8" s="5">
        <v>100</v>
      </c>
      <c r="CC8" s="10">
        <v>0.3</v>
      </c>
      <c r="CD8" s="6">
        <v>100</v>
      </c>
      <c r="CE8" s="11">
        <v>1</v>
      </c>
      <c r="CF8" s="11">
        <v>1</v>
      </c>
      <c r="CG8" s="11">
        <v>1</v>
      </c>
      <c r="CH8" s="11">
        <v>1</v>
      </c>
      <c r="CI8" s="11">
        <v>1</v>
      </c>
      <c r="CJ8" s="11">
        <v>1</v>
      </c>
      <c r="CK8" s="4">
        <v>6</v>
      </c>
      <c r="CL8" s="5">
        <v>100</v>
      </c>
      <c r="CM8" s="37">
        <v>0.3</v>
      </c>
      <c r="CN8" s="6">
        <v>100</v>
      </c>
      <c r="CO8" s="7"/>
      <c r="CP8" s="7"/>
      <c r="CQ8" s="8">
        <v>1</v>
      </c>
      <c r="CR8" s="5">
        <v>100</v>
      </c>
      <c r="CS8" s="7"/>
      <c r="CT8" s="7"/>
      <c r="CU8" s="8">
        <v>1</v>
      </c>
      <c r="CV8" s="5">
        <v>100</v>
      </c>
      <c r="CW8" s="10">
        <v>0.4</v>
      </c>
      <c r="CX8" s="6">
        <v>100</v>
      </c>
      <c r="CY8" s="13">
        <v>0.2</v>
      </c>
      <c r="CZ8" s="9">
        <v>100</v>
      </c>
      <c r="DA8" s="11">
        <v>1</v>
      </c>
      <c r="DB8" s="11">
        <v>1</v>
      </c>
      <c r="DC8" s="11">
        <v>1</v>
      </c>
      <c r="DD8" s="11">
        <v>1</v>
      </c>
      <c r="DE8" s="11">
        <v>1</v>
      </c>
      <c r="DF8" s="4">
        <v>5</v>
      </c>
      <c r="DG8" s="5">
        <v>100</v>
      </c>
      <c r="DH8" s="10">
        <v>0.3</v>
      </c>
      <c r="DI8" s="6">
        <v>100</v>
      </c>
      <c r="DJ8" s="3">
        <v>1</v>
      </c>
      <c r="DK8" s="3"/>
      <c r="DL8" s="3"/>
      <c r="DM8" s="3"/>
      <c r="DN8" s="11">
        <v>2</v>
      </c>
      <c r="DO8" s="3">
        <v>1</v>
      </c>
      <c r="DP8" s="3">
        <v>1</v>
      </c>
      <c r="DQ8" s="3">
        <v>1</v>
      </c>
      <c r="DR8" s="4">
        <v>6</v>
      </c>
      <c r="DS8" s="5">
        <v>100</v>
      </c>
      <c r="DT8" s="10">
        <v>0.4</v>
      </c>
      <c r="DU8" s="6">
        <v>100</v>
      </c>
      <c r="DV8" s="7"/>
      <c r="DW8" s="7"/>
      <c r="DX8" s="8">
        <v>1</v>
      </c>
      <c r="DY8" s="5">
        <v>100</v>
      </c>
      <c r="DZ8" s="10">
        <v>0.3</v>
      </c>
      <c r="EA8" s="6">
        <v>100</v>
      </c>
      <c r="EB8" s="13">
        <v>0.2</v>
      </c>
      <c r="EC8" s="9">
        <v>100</v>
      </c>
      <c r="ED8" s="11">
        <v>1</v>
      </c>
      <c r="EE8" s="11">
        <v>1</v>
      </c>
      <c r="EF8" s="11">
        <v>1</v>
      </c>
      <c r="EG8" s="11">
        <v>1</v>
      </c>
      <c r="EH8" s="11">
        <v>1</v>
      </c>
      <c r="EI8" s="4">
        <v>5</v>
      </c>
      <c r="EJ8" s="5">
        <v>100</v>
      </c>
      <c r="EK8" s="10">
        <v>0.3</v>
      </c>
      <c r="EL8" s="6">
        <v>100</v>
      </c>
      <c r="EM8" s="11">
        <v>1</v>
      </c>
      <c r="EN8" s="11">
        <v>1</v>
      </c>
      <c r="EO8" s="11">
        <v>1</v>
      </c>
      <c r="EP8" s="11">
        <v>1</v>
      </c>
      <c r="EQ8" s="11">
        <v>1</v>
      </c>
      <c r="ER8" s="11">
        <v>1</v>
      </c>
      <c r="ES8" s="4">
        <v>6</v>
      </c>
      <c r="ET8" s="5">
        <v>100</v>
      </c>
      <c r="EU8" s="10">
        <v>0.4</v>
      </c>
      <c r="EV8" s="6">
        <v>100</v>
      </c>
      <c r="EW8" s="7"/>
      <c r="EX8" s="7"/>
      <c r="EY8" s="8">
        <v>1</v>
      </c>
      <c r="EZ8" s="5">
        <v>100</v>
      </c>
      <c r="FA8" s="10">
        <v>0.3</v>
      </c>
      <c r="FB8" s="6">
        <v>100</v>
      </c>
      <c r="FC8" s="13">
        <v>0.15</v>
      </c>
      <c r="FD8" s="9">
        <v>100</v>
      </c>
      <c r="FE8" s="7"/>
      <c r="FF8" s="7"/>
      <c r="FG8" s="8">
        <v>1</v>
      </c>
      <c r="FH8" s="5">
        <v>100</v>
      </c>
      <c r="FI8" s="10">
        <v>0.4</v>
      </c>
      <c r="FJ8" s="6">
        <v>100</v>
      </c>
      <c r="FK8" s="7"/>
      <c r="FL8" s="7"/>
      <c r="FM8" s="8">
        <v>1</v>
      </c>
      <c r="FN8" s="5">
        <v>100</v>
      </c>
      <c r="FO8" s="10">
        <v>0.4</v>
      </c>
      <c r="FP8" s="6">
        <v>100</v>
      </c>
      <c r="FQ8" s="7"/>
      <c r="FR8" s="7"/>
      <c r="FS8" s="8">
        <v>1</v>
      </c>
      <c r="FT8" s="5">
        <v>100</v>
      </c>
      <c r="FU8" s="10">
        <v>0.2</v>
      </c>
      <c r="FV8" s="6">
        <v>100</v>
      </c>
      <c r="FW8" s="13">
        <v>0.15</v>
      </c>
      <c r="FX8" s="9">
        <v>100</v>
      </c>
      <c r="FY8" s="7"/>
      <c r="FZ8" s="7"/>
      <c r="GA8" s="8">
        <v>1</v>
      </c>
      <c r="GB8" s="5">
        <v>100</v>
      </c>
      <c r="GC8" s="10">
        <v>0.2</v>
      </c>
      <c r="GD8" s="6">
        <v>100</v>
      </c>
      <c r="GE8" s="7"/>
      <c r="GF8" s="7"/>
      <c r="GG8" s="8">
        <v>1</v>
      </c>
      <c r="GH8" s="5">
        <v>100</v>
      </c>
      <c r="GI8" s="10">
        <v>0.3</v>
      </c>
      <c r="GJ8" s="6">
        <v>100</v>
      </c>
      <c r="GK8" s="7"/>
      <c r="GL8" s="7"/>
      <c r="GM8" s="8">
        <v>1</v>
      </c>
      <c r="GN8" s="5">
        <v>100</v>
      </c>
      <c r="GO8" s="10">
        <v>0.5</v>
      </c>
      <c r="GP8" s="6">
        <v>100</v>
      </c>
      <c r="GQ8" s="13">
        <v>0.3</v>
      </c>
      <c r="GR8" s="9">
        <v>100</v>
      </c>
      <c r="GS8" s="17">
        <v>100</v>
      </c>
    </row>
    <row r="9" spans="1:201" s="57" customFormat="1" x14ac:dyDescent="0.4">
      <c r="A9" s="58" t="s">
        <v>328</v>
      </c>
      <c r="B9" s="55">
        <v>1</v>
      </c>
      <c r="C9" s="55">
        <v>1</v>
      </c>
      <c r="D9" s="55">
        <v>1</v>
      </c>
      <c r="E9" s="55">
        <v>1</v>
      </c>
      <c r="F9" s="55">
        <v>1</v>
      </c>
      <c r="G9" s="55">
        <v>1</v>
      </c>
      <c r="H9" s="55">
        <v>1</v>
      </c>
      <c r="I9" s="55">
        <v>1</v>
      </c>
      <c r="J9" s="55">
        <v>1</v>
      </c>
      <c r="K9" s="55">
        <v>1</v>
      </c>
      <c r="L9" s="38">
        <f t="shared" ref="L9:L13" si="0">SUM(B9:K9)</f>
        <v>10</v>
      </c>
      <c r="M9" s="40">
        <f t="shared" ref="M9:M13" si="1">L9/$L$8*100</f>
        <v>100</v>
      </c>
      <c r="N9" s="38">
        <f t="shared" ref="N9:N13" si="2">IF(M9&lt;70,0,IF(AND(M9&gt;=70,M9&lt;80),40,IF(AND(M9&gt;=80,M9&lt;90),60,IF(M9&gt;=90,100))))</f>
        <v>100</v>
      </c>
      <c r="O9" s="55">
        <v>1</v>
      </c>
      <c r="P9" s="55">
        <v>1</v>
      </c>
      <c r="Q9" s="55">
        <v>1</v>
      </c>
      <c r="R9" s="55">
        <v>1</v>
      </c>
      <c r="S9" s="55">
        <v>1</v>
      </c>
      <c r="T9" s="55">
        <v>1</v>
      </c>
      <c r="U9" s="55">
        <v>0</v>
      </c>
      <c r="V9" s="55">
        <v>0</v>
      </c>
      <c r="W9" s="55">
        <v>0</v>
      </c>
      <c r="X9" s="55">
        <v>1</v>
      </c>
      <c r="Y9" s="55">
        <v>1</v>
      </c>
      <c r="Z9" s="55">
        <v>1</v>
      </c>
      <c r="AA9" s="55">
        <v>1</v>
      </c>
      <c r="AB9" s="55">
        <v>0</v>
      </c>
      <c r="AC9" s="55">
        <v>1</v>
      </c>
      <c r="AD9" s="55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5">
        <v>1</v>
      </c>
      <c r="AN9" s="55">
        <v>1</v>
      </c>
      <c r="AO9" s="55">
        <v>1</v>
      </c>
      <c r="AP9" s="55">
        <v>1</v>
      </c>
      <c r="AQ9" s="55">
        <v>1</v>
      </c>
      <c r="AR9" s="55">
        <v>1</v>
      </c>
      <c r="AS9" s="55">
        <v>1</v>
      </c>
      <c r="AT9" s="55">
        <v>1</v>
      </c>
      <c r="AU9" s="55">
        <v>1</v>
      </c>
      <c r="AV9" s="55">
        <v>1</v>
      </c>
      <c r="AW9" s="55">
        <v>1</v>
      </c>
      <c r="AX9" s="55">
        <v>1</v>
      </c>
      <c r="AY9" s="55">
        <v>1</v>
      </c>
      <c r="AZ9" s="55">
        <v>1</v>
      </c>
      <c r="BA9" s="55">
        <v>1</v>
      </c>
      <c r="BB9" s="55">
        <v>1</v>
      </c>
      <c r="BC9" s="55">
        <v>1</v>
      </c>
      <c r="BD9" s="55">
        <v>1</v>
      </c>
      <c r="BE9" s="55">
        <v>1</v>
      </c>
      <c r="BF9" s="55">
        <v>1</v>
      </c>
      <c r="BG9" s="55">
        <v>1</v>
      </c>
      <c r="BH9" s="55">
        <v>1</v>
      </c>
      <c r="BI9" s="55">
        <v>1</v>
      </c>
      <c r="BJ9" s="55">
        <v>1</v>
      </c>
      <c r="BK9" s="55">
        <v>0</v>
      </c>
      <c r="BL9" s="55">
        <v>1</v>
      </c>
      <c r="BM9" s="55">
        <v>1</v>
      </c>
      <c r="BN9" s="55">
        <v>1</v>
      </c>
      <c r="BO9" s="55">
        <v>1</v>
      </c>
      <c r="BP9" s="55">
        <v>1</v>
      </c>
      <c r="BQ9" s="55">
        <v>1</v>
      </c>
      <c r="BR9" s="55">
        <v>1</v>
      </c>
      <c r="BS9" s="55">
        <v>1</v>
      </c>
      <c r="BT9" s="55">
        <v>1</v>
      </c>
      <c r="BU9" s="55">
        <v>1</v>
      </c>
      <c r="BV9" s="55">
        <v>1</v>
      </c>
      <c r="BW9" s="55">
        <v>1</v>
      </c>
      <c r="BX9" s="55">
        <v>1</v>
      </c>
      <c r="BY9" s="55">
        <v>1</v>
      </c>
      <c r="BZ9" s="38">
        <f t="shared" ref="BZ9:BZ13" si="3">SUM(O9:BY9)</f>
        <v>58</v>
      </c>
      <c r="CA9" s="40">
        <f t="shared" ref="CA9:CA13" si="4">BZ9/$BZ$8*100</f>
        <v>92.063492063492063</v>
      </c>
      <c r="CB9" s="38">
        <f t="shared" ref="CB9:CB13" si="5">IF(CA9&lt;70,0,IF(AND(CA9&gt;=70,CA9&lt;80),40,IF(AND(CA9&gt;=80,CA9&lt;90),60,IF(CA9&gt;=90,100))))</f>
        <v>100</v>
      </c>
      <c r="CC9" s="50"/>
      <c r="CD9" s="40">
        <f t="shared" ref="CD9:CD13" si="6">(N9+CB9)/2</f>
        <v>100</v>
      </c>
      <c r="CE9" s="55">
        <v>1</v>
      </c>
      <c r="CF9" s="55">
        <v>1</v>
      </c>
      <c r="CG9" s="55">
        <v>1</v>
      </c>
      <c r="CH9" s="55">
        <v>0</v>
      </c>
      <c r="CI9" s="55">
        <v>0</v>
      </c>
      <c r="CJ9" s="55">
        <v>1</v>
      </c>
      <c r="CK9" s="38">
        <f t="shared" ref="CK9:CK13" si="7">SUM(CE9:CJ9)</f>
        <v>4</v>
      </c>
      <c r="CL9" s="38">
        <f t="shared" ref="CL9:CL13" si="8">IF(CK9=0,0,IF(AND(CK9&gt;=1,CK9&lt;=4),CK9*20,IF(CK9&gt;4,100)))</f>
        <v>80</v>
      </c>
      <c r="CM9" s="50"/>
      <c r="CN9" s="41">
        <f t="shared" ref="CN9:CN13" si="9">CL9</f>
        <v>80</v>
      </c>
      <c r="CO9" s="55">
        <v>10</v>
      </c>
      <c r="CP9" s="55">
        <v>10</v>
      </c>
      <c r="CQ9" s="40">
        <f t="shared" ref="CQ9:CQ13" si="10">CP9/CO9*100</f>
        <v>100</v>
      </c>
      <c r="CR9" s="40">
        <f t="shared" ref="CR9:CR13" si="11">CQ9</f>
        <v>100</v>
      </c>
      <c r="CS9" s="55">
        <v>10</v>
      </c>
      <c r="CT9" s="55">
        <v>10</v>
      </c>
      <c r="CU9" s="40">
        <f t="shared" ref="CU9:CU13" si="12">CT9/CS9*100</f>
        <v>100</v>
      </c>
      <c r="CV9" s="40">
        <f t="shared" ref="CV9:CV13" si="13">CU9</f>
        <v>100</v>
      </c>
      <c r="CW9" s="50"/>
      <c r="CX9" s="40">
        <f t="shared" ref="CX9:CX13" si="14">(CR9+CV9)/2</f>
        <v>100</v>
      </c>
      <c r="CY9" s="50"/>
      <c r="CZ9" s="40">
        <f t="shared" ref="CZ9:CZ13" si="15">($CC$8*CD9)+($CM$8*CN9)+($CW$8*CX9)</f>
        <v>94</v>
      </c>
      <c r="DA9" s="55">
        <v>1</v>
      </c>
      <c r="DB9" s="55">
        <v>1</v>
      </c>
      <c r="DC9" s="55">
        <v>1</v>
      </c>
      <c r="DD9" s="55">
        <v>1</v>
      </c>
      <c r="DE9" s="55">
        <v>1</v>
      </c>
      <c r="DF9" s="38">
        <f t="shared" ref="DF9:DF13" si="16">SUM(DA9:DE9)</f>
        <v>5</v>
      </c>
      <c r="DG9" s="38">
        <f t="shared" ref="DG9:DG13" si="17">IF(DF9=0,0,IF(AND(DF9&gt;=1,DF9&lt;5),DF9*20,IF(DF9&gt;=5,100)))</f>
        <v>100</v>
      </c>
      <c r="DH9" s="50"/>
      <c r="DI9" s="40">
        <f t="shared" ref="DI9:DI13" si="18">DG9</f>
        <v>100</v>
      </c>
      <c r="DJ9" s="55">
        <v>1</v>
      </c>
      <c r="DK9" s="55">
        <v>774</v>
      </c>
      <c r="DL9" s="55">
        <v>291</v>
      </c>
      <c r="DM9" s="40">
        <f t="shared" ref="DM9:DM13" si="19">DL9/DK9*100</f>
        <v>37.596899224806201</v>
      </c>
      <c r="DN9" s="38">
        <f t="shared" ref="DN9:DN13" si="20">IF(DM9&lt;10,0,IF(AND(DM9&gt;=10,DM9&lt;50),1,IF(DM9&gt;=50,2)))</f>
        <v>1</v>
      </c>
      <c r="DO9" s="55">
        <v>15</v>
      </c>
      <c r="DP9" s="55">
        <v>0</v>
      </c>
      <c r="DQ9" s="55">
        <v>0</v>
      </c>
      <c r="DR9" s="56">
        <f t="shared" ref="DR9:DR13" si="21">DJ9+DN9+DO9+DP9+DQ9</f>
        <v>17</v>
      </c>
      <c r="DS9" s="38">
        <f t="shared" ref="DS9:DS13" si="22">IF(DR9=0,0,IF(AND(DR9&gt;=1,DR9&lt;5),DR9*20,IF(DR9&gt;=5,100)))</f>
        <v>100</v>
      </c>
      <c r="DT9" s="50"/>
      <c r="DU9" s="40">
        <f t="shared" ref="DU9:DU13" si="23">DS9</f>
        <v>100</v>
      </c>
      <c r="DV9" s="55">
        <v>10</v>
      </c>
      <c r="DW9" s="55">
        <v>10</v>
      </c>
      <c r="DX9" s="40">
        <f t="shared" ref="DX9:DX13" si="24">DW9/DV9*100</f>
        <v>100</v>
      </c>
      <c r="DY9" s="40">
        <f t="shared" ref="DY9:DY13" si="25">DX9</f>
        <v>100</v>
      </c>
      <c r="DZ9" s="50"/>
      <c r="EA9" s="40">
        <f t="shared" ref="EA9:EA13" si="26">DY9</f>
        <v>100</v>
      </c>
      <c r="EB9" s="50"/>
      <c r="EC9" s="54">
        <f t="shared" ref="EC9:EC13" si="27">($DH$8*DI9)+($DT$8*DU9)+($DZ$8*EA9)</f>
        <v>100</v>
      </c>
      <c r="ED9" s="55">
        <v>1</v>
      </c>
      <c r="EE9" s="55">
        <v>0</v>
      </c>
      <c r="EF9" s="55">
        <v>1</v>
      </c>
      <c r="EG9" s="55">
        <v>0</v>
      </c>
      <c r="EH9" s="55">
        <v>0</v>
      </c>
      <c r="EI9" s="38">
        <f t="shared" ref="EI9:EI13" si="28">SUM(ED9:EH9)</f>
        <v>2</v>
      </c>
      <c r="EJ9" s="38">
        <f t="shared" ref="EJ9:EJ13" si="29">IF(EI9=0,0,IF(AND(EI9&gt;=1,EI9&lt;5),EI9*20,IF(EI9&gt;=5,100)))</f>
        <v>40</v>
      </c>
      <c r="EK9" s="50"/>
      <c r="EL9" s="40">
        <f t="shared" ref="EL9:EL13" si="30">EJ9</f>
        <v>40</v>
      </c>
      <c r="EM9" s="55">
        <v>0</v>
      </c>
      <c r="EN9" s="55">
        <v>0</v>
      </c>
      <c r="EO9" s="55">
        <v>0</v>
      </c>
      <c r="EP9" s="55">
        <v>1</v>
      </c>
      <c r="EQ9" s="55">
        <v>1</v>
      </c>
      <c r="ER9" s="55">
        <v>1</v>
      </c>
      <c r="ES9" s="38">
        <f t="shared" ref="ES9:ES13" si="31">SUM(EM9:ER9)</f>
        <v>3</v>
      </c>
      <c r="ET9" s="38">
        <f t="shared" ref="ET9:ET13" si="32">IF(ES9=0,0,IF(AND(ES9&gt;=1,ES9&lt;5),ES9*20,IF(ES9&gt;=5,100)))</f>
        <v>60</v>
      </c>
      <c r="EU9" s="50"/>
      <c r="EV9" s="40">
        <f t="shared" ref="EV9:EV13" si="33">ET9</f>
        <v>60</v>
      </c>
      <c r="EW9" s="55">
        <v>10</v>
      </c>
      <c r="EX9" s="55">
        <v>10</v>
      </c>
      <c r="EY9" s="54">
        <f t="shared" ref="EY9:EY13" si="34">EX9/EW9*100</f>
        <v>100</v>
      </c>
      <c r="EZ9" s="40">
        <f t="shared" ref="EZ9:EZ13" si="35">EY9</f>
        <v>100</v>
      </c>
      <c r="FA9" s="50"/>
      <c r="FB9" s="40">
        <f t="shared" ref="FB9:FB13" si="36">EZ9</f>
        <v>100</v>
      </c>
      <c r="FC9" s="50"/>
      <c r="FD9" s="54">
        <f t="shared" ref="FD9:FD13" si="37">($EK$8*EL9)+($EU$8*EV9)+($FA$8*FB9)</f>
        <v>66</v>
      </c>
      <c r="FE9" s="55">
        <v>10</v>
      </c>
      <c r="FF9" s="55">
        <v>10</v>
      </c>
      <c r="FG9" s="54">
        <f>FF9/FE9*100</f>
        <v>100</v>
      </c>
      <c r="FH9" s="40">
        <f t="shared" ref="FH9:FH13" si="38">FG9</f>
        <v>100</v>
      </c>
      <c r="FI9" s="50"/>
      <c r="FJ9" s="40">
        <f t="shared" ref="FJ9:FJ13" si="39">FH9</f>
        <v>100</v>
      </c>
      <c r="FK9" s="55">
        <v>10</v>
      </c>
      <c r="FL9" s="55">
        <v>10</v>
      </c>
      <c r="FM9" s="54">
        <f t="shared" ref="FM9:FM13" si="40">FL9/FK9*100</f>
        <v>100</v>
      </c>
      <c r="FN9" s="54">
        <f t="shared" ref="FN9:FN13" si="41">FM9</f>
        <v>100</v>
      </c>
      <c r="FO9" s="50"/>
      <c r="FP9" s="40">
        <f t="shared" ref="FP9:FP13" si="42">FN9</f>
        <v>100</v>
      </c>
      <c r="FQ9" s="55">
        <v>10</v>
      </c>
      <c r="FR9" s="55">
        <v>10</v>
      </c>
      <c r="FS9" s="54">
        <f t="shared" ref="FS9:FS13" si="43">FR9/FQ9*100</f>
        <v>100</v>
      </c>
      <c r="FT9" s="40">
        <f t="shared" ref="FT9:FT13" si="44">FS9</f>
        <v>100</v>
      </c>
      <c r="FU9" s="50"/>
      <c r="FV9" s="40">
        <f t="shared" ref="FV9:FV13" si="45">FT9</f>
        <v>100</v>
      </c>
      <c r="FW9" s="50"/>
      <c r="FX9" s="54">
        <f t="shared" ref="FX9:FX13" si="46">($FI$8*FJ9)+($FO$8*FP9)+($FU$8*FV9)</f>
        <v>100</v>
      </c>
      <c r="FY9" s="55">
        <v>10</v>
      </c>
      <c r="FZ9" s="55">
        <v>10</v>
      </c>
      <c r="GA9" s="54">
        <f t="shared" ref="GA9:GA13" si="47">FZ9/FY9*100</f>
        <v>100</v>
      </c>
      <c r="GB9" s="40">
        <f t="shared" ref="GB9:GB13" si="48">GA9</f>
        <v>100</v>
      </c>
      <c r="GC9" s="50"/>
      <c r="GD9" s="40">
        <f t="shared" ref="GD9:GD13" si="49">GB9</f>
        <v>100</v>
      </c>
      <c r="GE9" s="55">
        <v>10</v>
      </c>
      <c r="GF9" s="55">
        <v>10</v>
      </c>
      <c r="GG9" s="54">
        <f t="shared" ref="GG9:GG13" si="50">GF9/GE9*100</f>
        <v>100</v>
      </c>
      <c r="GH9" s="40">
        <f t="shared" ref="GH9:GH13" si="51">GG9</f>
        <v>100</v>
      </c>
      <c r="GI9" s="50"/>
      <c r="GJ9" s="40">
        <f t="shared" ref="GJ9:GJ13" si="52">GH9</f>
        <v>100</v>
      </c>
      <c r="GK9" s="55">
        <v>10</v>
      </c>
      <c r="GL9" s="55">
        <v>10</v>
      </c>
      <c r="GM9" s="54">
        <f t="shared" ref="GM9:GM13" si="53">GL9/GK9*100</f>
        <v>100</v>
      </c>
      <c r="GN9" s="40">
        <f t="shared" ref="GN9:GN13" si="54">GM9</f>
        <v>100</v>
      </c>
      <c r="GO9" s="50"/>
      <c r="GP9" s="40">
        <f t="shared" ref="GP9:GP13" si="55">GN9</f>
        <v>100</v>
      </c>
      <c r="GQ9" s="50"/>
      <c r="GR9" s="54">
        <f t="shared" ref="GR9:GR13" si="56">($GC$8*GD9)+($GI$8*GJ9)+($GO$8*GP9)</f>
        <v>100</v>
      </c>
      <c r="GS9" s="54">
        <f t="shared" ref="GS9:GS13" si="57">($CY$8*CZ9)+($EB$8*EC9)+($FC$8*FD9)+($FW$8*FX9)+($GQ$8*GR9)</f>
        <v>93.699999999999989</v>
      </c>
    </row>
    <row r="10" spans="1:201" s="57" customFormat="1" x14ac:dyDescent="0.4">
      <c r="A10" s="58" t="s">
        <v>310</v>
      </c>
      <c r="B10" s="55">
        <v>1</v>
      </c>
      <c r="C10" s="55">
        <v>1</v>
      </c>
      <c r="D10" s="55">
        <v>1</v>
      </c>
      <c r="E10" s="55">
        <v>1</v>
      </c>
      <c r="F10" s="55">
        <v>1</v>
      </c>
      <c r="G10" s="55">
        <v>1</v>
      </c>
      <c r="H10" s="55">
        <v>1</v>
      </c>
      <c r="I10" s="55">
        <v>1</v>
      </c>
      <c r="J10" s="55">
        <v>1</v>
      </c>
      <c r="K10" s="55">
        <v>1</v>
      </c>
      <c r="L10" s="38">
        <f t="shared" si="0"/>
        <v>10</v>
      </c>
      <c r="M10" s="40">
        <f t="shared" si="1"/>
        <v>100</v>
      </c>
      <c r="N10" s="38">
        <f t="shared" si="2"/>
        <v>100</v>
      </c>
      <c r="O10" s="55">
        <v>1</v>
      </c>
      <c r="P10" s="55">
        <v>1</v>
      </c>
      <c r="Q10" s="55">
        <v>1</v>
      </c>
      <c r="R10" s="55">
        <v>1</v>
      </c>
      <c r="S10" s="55">
        <v>1</v>
      </c>
      <c r="T10" s="55">
        <v>1</v>
      </c>
      <c r="U10" s="55">
        <v>0</v>
      </c>
      <c r="V10" s="55">
        <v>0</v>
      </c>
      <c r="W10" s="55">
        <v>0</v>
      </c>
      <c r="X10" s="55">
        <v>1</v>
      </c>
      <c r="Y10" s="55">
        <v>1</v>
      </c>
      <c r="Z10" s="55">
        <v>1</v>
      </c>
      <c r="AA10" s="55">
        <v>1</v>
      </c>
      <c r="AB10" s="55">
        <v>1</v>
      </c>
      <c r="AC10" s="55">
        <v>1</v>
      </c>
      <c r="AD10" s="55">
        <v>0</v>
      </c>
      <c r="AE10" s="55">
        <v>1</v>
      </c>
      <c r="AF10" s="55">
        <v>1</v>
      </c>
      <c r="AG10" s="55">
        <v>1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5">
        <v>0</v>
      </c>
      <c r="AN10" s="55">
        <v>0</v>
      </c>
      <c r="AO10" s="55">
        <v>0</v>
      </c>
      <c r="AP10" s="55">
        <v>0</v>
      </c>
      <c r="AQ10" s="55">
        <v>1</v>
      </c>
      <c r="AR10" s="55">
        <v>0</v>
      </c>
      <c r="AS10" s="55">
        <v>0</v>
      </c>
      <c r="AT10" s="55">
        <v>1</v>
      </c>
      <c r="AU10" s="55">
        <v>0</v>
      </c>
      <c r="AV10" s="55">
        <v>0</v>
      </c>
      <c r="AW10" s="55">
        <v>0</v>
      </c>
      <c r="AX10" s="55">
        <v>0</v>
      </c>
      <c r="AY10" s="55">
        <v>1</v>
      </c>
      <c r="AZ10" s="55">
        <v>1</v>
      </c>
      <c r="BA10" s="55">
        <v>1</v>
      </c>
      <c r="BB10" s="55">
        <v>1</v>
      </c>
      <c r="BC10" s="55">
        <v>1</v>
      </c>
      <c r="BD10" s="55">
        <v>1</v>
      </c>
      <c r="BE10" s="55">
        <v>1</v>
      </c>
      <c r="BF10" s="55">
        <v>1</v>
      </c>
      <c r="BG10" s="55">
        <v>1</v>
      </c>
      <c r="BH10" s="55">
        <v>1</v>
      </c>
      <c r="BI10" s="55">
        <v>1</v>
      </c>
      <c r="BJ10" s="55">
        <v>0</v>
      </c>
      <c r="BK10" s="55">
        <v>1</v>
      </c>
      <c r="BL10" s="55">
        <v>0</v>
      </c>
      <c r="BM10" s="55">
        <v>0</v>
      </c>
      <c r="BN10" s="55">
        <v>0</v>
      </c>
      <c r="BO10" s="55">
        <v>0</v>
      </c>
      <c r="BP10" s="55">
        <v>0</v>
      </c>
      <c r="BQ10" s="55">
        <v>1</v>
      </c>
      <c r="BR10" s="55">
        <v>0</v>
      </c>
      <c r="BS10" s="55">
        <v>1</v>
      </c>
      <c r="BT10" s="55">
        <v>0</v>
      </c>
      <c r="BU10" s="55">
        <v>0</v>
      </c>
      <c r="BV10" s="55">
        <v>1</v>
      </c>
      <c r="BW10" s="55">
        <v>1</v>
      </c>
      <c r="BX10" s="55">
        <v>0</v>
      </c>
      <c r="BY10" s="55">
        <v>0</v>
      </c>
      <c r="BZ10" s="38">
        <f t="shared" si="3"/>
        <v>33</v>
      </c>
      <c r="CA10" s="40">
        <f t="shared" si="4"/>
        <v>52.380952380952387</v>
      </c>
      <c r="CB10" s="38">
        <f t="shared" si="5"/>
        <v>0</v>
      </c>
      <c r="CC10" s="50"/>
      <c r="CD10" s="40">
        <f t="shared" si="6"/>
        <v>50</v>
      </c>
      <c r="CE10" s="55">
        <v>1</v>
      </c>
      <c r="CF10" s="55">
        <v>1</v>
      </c>
      <c r="CG10" s="55">
        <v>0</v>
      </c>
      <c r="CH10" s="55">
        <v>0</v>
      </c>
      <c r="CI10" s="55">
        <v>0</v>
      </c>
      <c r="CJ10" s="55">
        <v>1</v>
      </c>
      <c r="CK10" s="38">
        <f t="shared" si="7"/>
        <v>3</v>
      </c>
      <c r="CL10" s="38">
        <f t="shared" si="8"/>
        <v>60</v>
      </c>
      <c r="CM10" s="50"/>
      <c r="CN10" s="41">
        <f t="shared" si="9"/>
        <v>60</v>
      </c>
      <c r="CO10" s="55">
        <v>80</v>
      </c>
      <c r="CP10" s="55">
        <v>80</v>
      </c>
      <c r="CQ10" s="40">
        <f t="shared" si="10"/>
        <v>100</v>
      </c>
      <c r="CR10" s="40">
        <f t="shared" si="11"/>
        <v>100</v>
      </c>
      <c r="CS10" s="55">
        <v>80</v>
      </c>
      <c r="CT10" s="55">
        <v>80</v>
      </c>
      <c r="CU10" s="40">
        <f t="shared" si="12"/>
        <v>100</v>
      </c>
      <c r="CV10" s="40">
        <f t="shared" si="13"/>
        <v>100</v>
      </c>
      <c r="CW10" s="50"/>
      <c r="CX10" s="40">
        <f t="shared" si="14"/>
        <v>100</v>
      </c>
      <c r="CY10" s="50"/>
      <c r="CZ10" s="40">
        <f t="shared" si="15"/>
        <v>73</v>
      </c>
      <c r="DA10" s="55">
        <v>1</v>
      </c>
      <c r="DB10" s="55">
        <v>1</v>
      </c>
      <c r="DC10" s="55">
        <v>1</v>
      </c>
      <c r="DD10" s="55">
        <v>1</v>
      </c>
      <c r="DE10" s="55">
        <v>1</v>
      </c>
      <c r="DF10" s="38">
        <f t="shared" si="16"/>
        <v>5</v>
      </c>
      <c r="DG10" s="38">
        <f t="shared" si="17"/>
        <v>100</v>
      </c>
      <c r="DH10" s="50"/>
      <c r="DI10" s="40">
        <f t="shared" si="18"/>
        <v>100</v>
      </c>
      <c r="DJ10" s="55">
        <v>1</v>
      </c>
      <c r="DK10" s="55">
        <v>855</v>
      </c>
      <c r="DL10" s="55">
        <v>800</v>
      </c>
      <c r="DM10" s="40">
        <f t="shared" si="19"/>
        <v>93.567251461988292</v>
      </c>
      <c r="DN10" s="38">
        <f t="shared" si="20"/>
        <v>2</v>
      </c>
      <c r="DO10" s="55">
        <v>0</v>
      </c>
      <c r="DP10" s="55">
        <v>0</v>
      </c>
      <c r="DQ10" s="55">
        <v>0</v>
      </c>
      <c r="DR10" s="56">
        <f t="shared" si="21"/>
        <v>3</v>
      </c>
      <c r="DS10" s="38">
        <f t="shared" si="22"/>
        <v>60</v>
      </c>
      <c r="DT10" s="50"/>
      <c r="DU10" s="40">
        <f t="shared" si="23"/>
        <v>60</v>
      </c>
      <c r="DV10" s="55">
        <v>80</v>
      </c>
      <c r="DW10" s="55">
        <v>65</v>
      </c>
      <c r="DX10" s="40">
        <f t="shared" si="24"/>
        <v>81.25</v>
      </c>
      <c r="DY10" s="40">
        <f t="shared" si="25"/>
        <v>81.25</v>
      </c>
      <c r="DZ10" s="50"/>
      <c r="EA10" s="40">
        <f t="shared" si="26"/>
        <v>81.25</v>
      </c>
      <c r="EB10" s="50"/>
      <c r="EC10" s="54">
        <f t="shared" si="27"/>
        <v>78.375</v>
      </c>
      <c r="ED10" s="55">
        <v>0</v>
      </c>
      <c r="EE10" s="55">
        <v>0</v>
      </c>
      <c r="EF10" s="55">
        <v>1</v>
      </c>
      <c r="EG10" s="55">
        <v>0</v>
      </c>
      <c r="EH10" s="55">
        <v>0</v>
      </c>
      <c r="EI10" s="38">
        <f t="shared" si="28"/>
        <v>1</v>
      </c>
      <c r="EJ10" s="38">
        <f t="shared" si="29"/>
        <v>20</v>
      </c>
      <c r="EK10" s="50"/>
      <c r="EL10" s="40">
        <f t="shared" si="30"/>
        <v>20</v>
      </c>
      <c r="EM10" s="55">
        <v>0</v>
      </c>
      <c r="EN10" s="55">
        <v>0</v>
      </c>
      <c r="EO10" s="55">
        <v>0</v>
      </c>
      <c r="EP10" s="55">
        <v>1</v>
      </c>
      <c r="EQ10" s="55">
        <v>1</v>
      </c>
      <c r="ER10" s="55">
        <v>1</v>
      </c>
      <c r="ES10" s="38">
        <f t="shared" si="31"/>
        <v>3</v>
      </c>
      <c r="ET10" s="38">
        <f t="shared" si="32"/>
        <v>60</v>
      </c>
      <c r="EU10" s="50"/>
      <c r="EV10" s="40">
        <f t="shared" si="33"/>
        <v>60</v>
      </c>
      <c r="EW10" s="55">
        <v>80</v>
      </c>
      <c r="EX10" s="55">
        <v>78</v>
      </c>
      <c r="EY10" s="54">
        <f t="shared" si="34"/>
        <v>97.5</v>
      </c>
      <c r="EZ10" s="40">
        <f t="shared" si="35"/>
        <v>97.5</v>
      </c>
      <c r="FA10" s="50"/>
      <c r="FB10" s="40">
        <f t="shared" si="36"/>
        <v>97.5</v>
      </c>
      <c r="FC10" s="50"/>
      <c r="FD10" s="54">
        <f t="shared" si="37"/>
        <v>59.25</v>
      </c>
      <c r="FE10" s="55">
        <v>80</v>
      </c>
      <c r="FF10" s="55">
        <v>80</v>
      </c>
      <c r="FG10" s="54">
        <f t="shared" ref="FG10:FG13" si="58">FF10/FE10*100</f>
        <v>100</v>
      </c>
      <c r="FH10" s="40">
        <f t="shared" si="38"/>
        <v>100</v>
      </c>
      <c r="FI10" s="50"/>
      <c r="FJ10" s="40">
        <f t="shared" si="39"/>
        <v>100</v>
      </c>
      <c r="FK10" s="55">
        <v>80</v>
      </c>
      <c r="FL10" s="55">
        <v>80</v>
      </c>
      <c r="FM10" s="54">
        <f t="shared" si="40"/>
        <v>100</v>
      </c>
      <c r="FN10" s="54">
        <f t="shared" si="41"/>
        <v>100</v>
      </c>
      <c r="FO10" s="50"/>
      <c r="FP10" s="40">
        <f t="shared" si="42"/>
        <v>100</v>
      </c>
      <c r="FQ10" s="55">
        <v>80</v>
      </c>
      <c r="FR10" s="55">
        <v>80</v>
      </c>
      <c r="FS10" s="54">
        <f t="shared" si="43"/>
        <v>100</v>
      </c>
      <c r="FT10" s="40">
        <f t="shared" si="44"/>
        <v>100</v>
      </c>
      <c r="FU10" s="50"/>
      <c r="FV10" s="40">
        <f t="shared" si="45"/>
        <v>100</v>
      </c>
      <c r="FW10" s="50"/>
      <c r="FX10" s="54">
        <f t="shared" si="46"/>
        <v>100</v>
      </c>
      <c r="FY10" s="55">
        <v>80</v>
      </c>
      <c r="FZ10" s="55">
        <v>74</v>
      </c>
      <c r="GA10" s="54">
        <f t="shared" si="47"/>
        <v>92.5</v>
      </c>
      <c r="GB10" s="40">
        <f t="shared" si="48"/>
        <v>92.5</v>
      </c>
      <c r="GC10" s="50"/>
      <c r="GD10" s="40">
        <f t="shared" si="49"/>
        <v>92.5</v>
      </c>
      <c r="GE10" s="55">
        <v>80</v>
      </c>
      <c r="GF10" s="55">
        <v>80</v>
      </c>
      <c r="GG10" s="54">
        <f t="shared" si="50"/>
        <v>100</v>
      </c>
      <c r="GH10" s="40">
        <f t="shared" si="51"/>
        <v>100</v>
      </c>
      <c r="GI10" s="50"/>
      <c r="GJ10" s="40">
        <f t="shared" si="52"/>
        <v>100</v>
      </c>
      <c r="GK10" s="55">
        <v>80</v>
      </c>
      <c r="GL10" s="55">
        <v>80</v>
      </c>
      <c r="GM10" s="54">
        <f t="shared" si="53"/>
        <v>100</v>
      </c>
      <c r="GN10" s="40">
        <f t="shared" si="54"/>
        <v>100</v>
      </c>
      <c r="GO10" s="50"/>
      <c r="GP10" s="40">
        <f t="shared" si="55"/>
        <v>100</v>
      </c>
      <c r="GQ10" s="50"/>
      <c r="GR10" s="54">
        <f t="shared" si="56"/>
        <v>98.5</v>
      </c>
      <c r="GS10" s="54">
        <f t="shared" si="57"/>
        <v>83.712500000000006</v>
      </c>
    </row>
    <row r="11" spans="1:201" s="57" customFormat="1" x14ac:dyDescent="0.4">
      <c r="A11" s="58" t="s">
        <v>311</v>
      </c>
      <c r="B11" s="55">
        <v>1</v>
      </c>
      <c r="C11" s="55">
        <v>1</v>
      </c>
      <c r="D11" s="55">
        <v>1</v>
      </c>
      <c r="E11" s="55">
        <v>1</v>
      </c>
      <c r="F11" s="55">
        <v>1</v>
      </c>
      <c r="G11" s="55">
        <v>1</v>
      </c>
      <c r="H11" s="55">
        <v>1</v>
      </c>
      <c r="I11" s="55">
        <v>1</v>
      </c>
      <c r="J11" s="55">
        <v>0</v>
      </c>
      <c r="K11" s="55">
        <v>1</v>
      </c>
      <c r="L11" s="38">
        <f t="shared" si="0"/>
        <v>9</v>
      </c>
      <c r="M11" s="40">
        <f t="shared" si="1"/>
        <v>90</v>
      </c>
      <c r="N11" s="38">
        <f t="shared" si="2"/>
        <v>100</v>
      </c>
      <c r="O11" s="55">
        <v>1</v>
      </c>
      <c r="P11" s="55">
        <v>1</v>
      </c>
      <c r="Q11" s="55">
        <v>1</v>
      </c>
      <c r="R11" s="55">
        <v>1</v>
      </c>
      <c r="S11" s="55">
        <v>1</v>
      </c>
      <c r="T11" s="55">
        <v>1</v>
      </c>
      <c r="U11" s="55">
        <v>0</v>
      </c>
      <c r="V11" s="55">
        <v>0</v>
      </c>
      <c r="W11" s="55">
        <v>0</v>
      </c>
      <c r="X11" s="55">
        <v>1</v>
      </c>
      <c r="Y11" s="55">
        <v>1</v>
      </c>
      <c r="Z11" s="55">
        <v>1</v>
      </c>
      <c r="AA11" s="55">
        <v>1</v>
      </c>
      <c r="AB11" s="55">
        <v>0</v>
      </c>
      <c r="AC11" s="55">
        <v>0</v>
      </c>
      <c r="AD11" s="55">
        <v>1</v>
      </c>
      <c r="AE11" s="55">
        <v>1</v>
      </c>
      <c r="AF11" s="55">
        <v>1</v>
      </c>
      <c r="AG11" s="55">
        <v>0</v>
      </c>
      <c r="AH11" s="55">
        <v>0</v>
      </c>
      <c r="AI11" s="55">
        <v>0</v>
      </c>
      <c r="AJ11" s="55">
        <v>1</v>
      </c>
      <c r="AK11" s="55">
        <v>1</v>
      </c>
      <c r="AL11" s="55">
        <v>1</v>
      </c>
      <c r="AM11" s="55">
        <v>1</v>
      </c>
      <c r="AN11" s="55">
        <v>1</v>
      </c>
      <c r="AO11" s="55">
        <v>1</v>
      </c>
      <c r="AP11" s="55">
        <v>1</v>
      </c>
      <c r="AQ11" s="55">
        <v>1</v>
      </c>
      <c r="AR11" s="55">
        <v>1</v>
      </c>
      <c r="AS11" s="55">
        <v>1</v>
      </c>
      <c r="AT11" s="55">
        <v>1</v>
      </c>
      <c r="AU11" s="55">
        <v>1</v>
      </c>
      <c r="AV11" s="55">
        <v>0</v>
      </c>
      <c r="AW11" s="55">
        <v>1</v>
      </c>
      <c r="AX11" s="55">
        <v>1</v>
      </c>
      <c r="AY11" s="55">
        <v>1</v>
      </c>
      <c r="AZ11" s="55">
        <v>1</v>
      </c>
      <c r="BA11" s="55">
        <v>1</v>
      </c>
      <c r="BB11" s="55">
        <v>1</v>
      </c>
      <c r="BC11" s="55">
        <v>1</v>
      </c>
      <c r="BD11" s="55">
        <v>1</v>
      </c>
      <c r="BE11" s="55">
        <v>1</v>
      </c>
      <c r="BF11" s="55">
        <v>1</v>
      </c>
      <c r="BG11" s="55">
        <v>1</v>
      </c>
      <c r="BH11" s="55">
        <v>1</v>
      </c>
      <c r="BI11" s="55">
        <v>1</v>
      </c>
      <c r="BJ11" s="55">
        <v>0</v>
      </c>
      <c r="BK11" s="55">
        <v>1</v>
      </c>
      <c r="BL11" s="55">
        <v>1</v>
      </c>
      <c r="BM11" s="55">
        <v>1</v>
      </c>
      <c r="BN11" s="55">
        <v>1</v>
      </c>
      <c r="BO11" s="55">
        <v>1</v>
      </c>
      <c r="BP11" s="55">
        <v>1</v>
      </c>
      <c r="BQ11" s="55">
        <v>1</v>
      </c>
      <c r="BR11" s="55">
        <v>1</v>
      </c>
      <c r="BS11" s="55">
        <v>1</v>
      </c>
      <c r="BT11" s="55">
        <v>1</v>
      </c>
      <c r="BU11" s="55">
        <v>0</v>
      </c>
      <c r="BV11" s="55">
        <v>1</v>
      </c>
      <c r="BW11" s="55">
        <v>1</v>
      </c>
      <c r="BX11" s="55">
        <v>0</v>
      </c>
      <c r="BY11" s="55">
        <v>1</v>
      </c>
      <c r="BZ11" s="38">
        <f t="shared" si="3"/>
        <v>51</v>
      </c>
      <c r="CA11" s="40">
        <f t="shared" si="4"/>
        <v>80.952380952380949</v>
      </c>
      <c r="CB11" s="38">
        <f t="shared" si="5"/>
        <v>60</v>
      </c>
      <c r="CC11" s="50"/>
      <c r="CD11" s="40">
        <f t="shared" si="6"/>
        <v>80</v>
      </c>
      <c r="CE11" s="55">
        <v>1</v>
      </c>
      <c r="CF11" s="55">
        <v>1</v>
      </c>
      <c r="CG11" s="55">
        <v>0</v>
      </c>
      <c r="CH11" s="55">
        <v>0</v>
      </c>
      <c r="CI11" s="55">
        <v>0</v>
      </c>
      <c r="CJ11" s="55">
        <v>0</v>
      </c>
      <c r="CK11" s="38">
        <f t="shared" si="7"/>
        <v>2</v>
      </c>
      <c r="CL11" s="38">
        <f t="shared" si="8"/>
        <v>40</v>
      </c>
      <c r="CM11" s="50"/>
      <c r="CN11" s="41">
        <f t="shared" si="9"/>
        <v>40</v>
      </c>
      <c r="CO11" s="55">
        <v>21</v>
      </c>
      <c r="CP11" s="55">
        <v>21</v>
      </c>
      <c r="CQ11" s="40">
        <f t="shared" si="10"/>
        <v>100</v>
      </c>
      <c r="CR11" s="40">
        <f t="shared" si="11"/>
        <v>100</v>
      </c>
      <c r="CS11" s="55">
        <v>21</v>
      </c>
      <c r="CT11" s="55">
        <v>21</v>
      </c>
      <c r="CU11" s="40">
        <f t="shared" si="12"/>
        <v>100</v>
      </c>
      <c r="CV11" s="40">
        <f t="shared" si="13"/>
        <v>100</v>
      </c>
      <c r="CW11" s="50"/>
      <c r="CX11" s="40">
        <f t="shared" si="14"/>
        <v>100</v>
      </c>
      <c r="CY11" s="50"/>
      <c r="CZ11" s="40">
        <f t="shared" si="15"/>
        <v>76</v>
      </c>
      <c r="DA11" s="55">
        <v>1</v>
      </c>
      <c r="DB11" s="55">
        <v>1</v>
      </c>
      <c r="DC11" s="55">
        <v>1</v>
      </c>
      <c r="DD11" s="55">
        <v>1</v>
      </c>
      <c r="DE11" s="55">
        <v>1</v>
      </c>
      <c r="DF11" s="38">
        <f t="shared" si="16"/>
        <v>5</v>
      </c>
      <c r="DG11" s="38">
        <f t="shared" si="17"/>
        <v>100</v>
      </c>
      <c r="DH11" s="50"/>
      <c r="DI11" s="40">
        <f t="shared" si="18"/>
        <v>100</v>
      </c>
      <c r="DJ11" s="55">
        <v>1</v>
      </c>
      <c r="DK11" s="55">
        <v>340</v>
      </c>
      <c r="DL11" s="55">
        <v>204</v>
      </c>
      <c r="DM11" s="40">
        <f t="shared" si="19"/>
        <v>60</v>
      </c>
      <c r="DN11" s="38">
        <f t="shared" si="20"/>
        <v>2</v>
      </c>
      <c r="DO11" s="55">
        <v>0</v>
      </c>
      <c r="DP11" s="55">
        <v>0</v>
      </c>
      <c r="DQ11" s="55">
        <v>36</v>
      </c>
      <c r="DR11" s="56">
        <f t="shared" si="21"/>
        <v>39</v>
      </c>
      <c r="DS11" s="38">
        <f t="shared" si="22"/>
        <v>100</v>
      </c>
      <c r="DT11" s="50"/>
      <c r="DU11" s="40">
        <f t="shared" si="23"/>
        <v>100</v>
      </c>
      <c r="DV11" s="55">
        <v>21</v>
      </c>
      <c r="DW11" s="55">
        <v>21</v>
      </c>
      <c r="DX11" s="40">
        <f t="shared" si="24"/>
        <v>100</v>
      </c>
      <c r="DY11" s="40">
        <f t="shared" si="25"/>
        <v>100</v>
      </c>
      <c r="DZ11" s="50"/>
      <c r="EA11" s="40">
        <f t="shared" si="26"/>
        <v>100</v>
      </c>
      <c r="EB11" s="50"/>
      <c r="EC11" s="54">
        <f t="shared" si="27"/>
        <v>100</v>
      </c>
      <c r="ED11" s="55">
        <v>1</v>
      </c>
      <c r="EE11" s="55">
        <v>0</v>
      </c>
      <c r="EF11" s="55">
        <v>0</v>
      </c>
      <c r="EG11" s="55">
        <v>0</v>
      </c>
      <c r="EH11" s="55">
        <v>0</v>
      </c>
      <c r="EI11" s="38">
        <f t="shared" si="28"/>
        <v>1</v>
      </c>
      <c r="EJ11" s="38">
        <f t="shared" si="29"/>
        <v>20</v>
      </c>
      <c r="EK11" s="50"/>
      <c r="EL11" s="40">
        <f t="shared" si="30"/>
        <v>20</v>
      </c>
      <c r="EM11" s="55">
        <v>0</v>
      </c>
      <c r="EN11" s="55">
        <v>0</v>
      </c>
      <c r="EO11" s="55">
        <v>0</v>
      </c>
      <c r="EP11" s="55">
        <v>1</v>
      </c>
      <c r="EQ11" s="55">
        <v>1</v>
      </c>
      <c r="ER11" s="55">
        <v>1</v>
      </c>
      <c r="ES11" s="38">
        <f t="shared" si="31"/>
        <v>3</v>
      </c>
      <c r="ET11" s="38">
        <f t="shared" si="32"/>
        <v>60</v>
      </c>
      <c r="EU11" s="50"/>
      <c r="EV11" s="40">
        <f t="shared" si="33"/>
        <v>60</v>
      </c>
      <c r="EW11" s="55">
        <v>21</v>
      </c>
      <c r="EX11" s="55">
        <v>21</v>
      </c>
      <c r="EY11" s="54">
        <f t="shared" si="34"/>
        <v>100</v>
      </c>
      <c r="EZ11" s="40">
        <f t="shared" si="35"/>
        <v>100</v>
      </c>
      <c r="FA11" s="50"/>
      <c r="FB11" s="40">
        <f t="shared" si="36"/>
        <v>100</v>
      </c>
      <c r="FC11" s="50"/>
      <c r="FD11" s="54">
        <f t="shared" si="37"/>
        <v>60</v>
      </c>
      <c r="FE11" s="55">
        <v>21</v>
      </c>
      <c r="FF11" s="55">
        <v>21</v>
      </c>
      <c r="FG11" s="54">
        <f t="shared" si="58"/>
        <v>100</v>
      </c>
      <c r="FH11" s="40">
        <f t="shared" si="38"/>
        <v>100</v>
      </c>
      <c r="FI11" s="50"/>
      <c r="FJ11" s="40">
        <f t="shared" si="39"/>
        <v>100</v>
      </c>
      <c r="FK11" s="55">
        <v>21</v>
      </c>
      <c r="FL11" s="55">
        <v>21</v>
      </c>
      <c r="FM11" s="54">
        <f t="shared" si="40"/>
        <v>100</v>
      </c>
      <c r="FN11" s="54">
        <f t="shared" si="41"/>
        <v>100</v>
      </c>
      <c r="FO11" s="50"/>
      <c r="FP11" s="40">
        <f t="shared" si="42"/>
        <v>100</v>
      </c>
      <c r="FQ11" s="55">
        <v>21</v>
      </c>
      <c r="FR11" s="55">
        <v>21</v>
      </c>
      <c r="FS11" s="54">
        <f t="shared" si="43"/>
        <v>100</v>
      </c>
      <c r="FT11" s="40">
        <f t="shared" si="44"/>
        <v>100</v>
      </c>
      <c r="FU11" s="50"/>
      <c r="FV11" s="40">
        <f t="shared" si="45"/>
        <v>100</v>
      </c>
      <c r="FW11" s="50"/>
      <c r="FX11" s="54">
        <f t="shared" si="46"/>
        <v>100</v>
      </c>
      <c r="FY11" s="55">
        <v>21</v>
      </c>
      <c r="FZ11" s="55">
        <v>21</v>
      </c>
      <c r="GA11" s="54">
        <f t="shared" si="47"/>
        <v>100</v>
      </c>
      <c r="GB11" s="40">
        <f t="shared" si="48"/>
        <v>100</v>
      </c>
      <c r="GC11" s="50"/>
      <c r="GD11" s="40">
        <f t="shared" si="49"/>
        <v>100</v>
      </c>
      <c r="GE11" s="55">
        <v>21</v>
      </c>
      <c r="GF11" s="55">
        <v>21</v>
      </c>
      <c r="GG11" s="54">
        <f t="shared" si="50"/>
        <v>100</v>
      </c>
      <c r="GH11" s="40">
        <f t="shared" si="51"/>
        <v>100</v>
      </c>
      <c r="GI11" s="50"/>
      <c r="GJ11" s="40">
        <f t="shared" si="52"/>
        <v>100</v>
      </c>
      <c r="GK11" s="55">
        <v>21</v>
      </c>
      <c r="GL11" s="55">
        <v>21</v>
      </c>
      <c r="GM11" s="54">
        <f t="shared" si="53"/>
        <v>100</v>
      </c>
      <c r="GN11" s="40">
        <f t="shared" si="54"/>
        <v>100</v>
      </c>
      <c r="GO11" s="50"/>
      <c r="GP11" s="40">
        <f t="shared" si="55"/>
        <v>100</v>
      </c>
      <c r="GQ11" s="50"/>
      <c r="GR11" s="54">
        <f t="shared" si="56"/>
        <v>100</v>
      </c>
      <c r="GS11" s="54">
        <f t="shared" si="57"/>
        <v>89.2</v>
      </c>
    </row>
    <row r="12" spans="1:201" s="57" customFormat="1" x14ac:dyDescent="0.4">
      <c r="A12" s="58" t="s">
        <v>312</v>
      </c>
      <c r="B12" s="55">
        <v>1</v>
      </c>
      <c r="C12" s="55">
        <v>1</v>
      </c>
      <c r="D12" s="55">
        <v>1</v>
      </c>
      <c r="E12" s="55">
        <v>1</v>
      </c>
      <c r="F12" s="55">
        <v>1</v>
      </c>
      <c r="G12" s="55">
        <v>1</v>
      </c>
      <c r="H12" s="55">
        <v>1</v>
      </c>
      <c r="I12" s="55">
        <v>1</v>
      </c>
      <c r="J12" s="55">
        <v>1</v>
      </c>
      <c r="K12" s="55">
        <v>1</v>
      </c>
      <c r="L12" s="38">
        <f t="shared" si="0"/>
        <v>10</v>
      </c>
      <c r="M12" s="40">
        <f t="shared" si="1"/>
        <v>100</v>
      </c>
      <c r="N12" s="38">
        <f t="shared" si="2"/>
        <v>100</v>
      </c>
      <c r="O12" s="55">
        <v>1</v>
      </c>
      <c r="P12" s="55">
        <v>1</v>
      </c>
      <c r="Q12" s="55">
        <v>1</v>
      </c>
      <c r="R12" s="55">
        <v>1</v>
      </c>
      <c r="S12" s="55">
        <v>1</v>
      </c>
      <c r="T12" s="55">
        <v>1</v>
      </c>
      <c r="U12" s="55">
        <v>0</v>
      </c>
      <c r="V12" s="55">
        <v>0</v>
      </c>
      <c r="W12" s="55">
        <v>0</v>
      </c>
      <c r="X12" s="55">
        <v>1</v>
      </c>
      <c r="Y12" s="55">
        <v>1</v>
      </c>
      <c r="Z12" s="55">
        <v>1</v>
      </c>
      <c r="AA12" s="55">
        <v>1</v>
      </c>
      <c r="AB12" s="55">
        <v>1</v>
      </c>
      <c r="AC12" s="55">
        <v>1</v>
      </c>
      <c r="AD12" s="55">
        <v>1</v>
      </c>
      <c r="AE12" s="55">
        <v>1</v>
      </c>
      <c r="AF12" s="55">
        <v>1</v>
      </c>
      <c r="AG12" s="55">
        <v>0</v>
      </c>
      <c r="AH12" s="55">
        <v>0</v>
      </c>
      <c r="AI12" s="55">
        <v>0</v>
      </c>
      <c r="AJ12" s="55">
        <v>1</v>
      </c>
      <c r="AK12" s="55">
        <v>1</v>
      </c>
      <c r="AL12" s="55">
        <v>1</v>
      </c>
      <c r="AM12" s="55">
        <v>1</v>
      </c>
      <c r="AN12" s="55">
        <v>1</v>
      </c>
      <c r="AO12" s="55">
        <v>1</v>
      </c>
      <c r="AP12" s="55">
        <v>1</v>
      </c>
      <c r="AQ12" s="55">
        <v>1</v>
      </c>
      <c r="AR12" s="55">
        <v>0</v>
      </c>
      <c r="AS12" s="55">
        <v>1</v>
      </c>
      <c r="AT12" s="55">
        <v>1</v>
      </c>
      <c r="AU12" s="55">
        <v>1</v>
      </c>
      <c r="AV12" s="55">
        <v>1</v>
      </c>
      <c r="AW12" s="55">
        <v>1</v>
      </c>
      <c r="AX12" s="55">
        <v>1</v>
      </c>
      <c r="AY12" s="55">
        <v>1</v>
      </c>
      <c r="AZ12" s="55">
        <v>1</v>
      </c>
      <c r="BA12" s="55">
        <v>1</v>
      </c>
      <c r="BB12" s="55">
        <v>1</v>
      </c>
      <c r="BC12" s="55">
        <v>1</v>
      </c>
      <c r="BD12" s="55">
        <v>1</v>
      </c>
      <c r="BE12" s="55">
        <v>1</v>
      </c>
      <c r="BF12" s="55">
        <v>1</v>
      </c>
      <c r="BG12" s="55">
        <v>1</v>
      </c>
      <c r="BH12" s="55">
        <v>0</v>
      </c>
      <c r="BI12" s="55">
        <v>0</v>
      </c>
      <c r="BJ12" s="55">
        <v>1</v>
      </c>
      <c r="BK12" s="55">
        <v>1</v>
      </c>
      <c r="BL12" s="55">
        <v>1</v>
      </c>
      <c r="BM12" s="55">
        <v>1</v>
      </c>
      <c r="BN12" s="55">
        <v>1</v>
      </c>
      <c r="BO12" s="55">
        <v>1</v>
      </c>
      <c r="BP12" s="55">
        <v>1</v>
      </c>
      <c r="BQ12" s="55">
        <v>1</v>
      </c>
      <c r="BR12" s="55">
        <v>1</v>
      </c>
      <c r="BS12" s="55">
        <v>1</v>
      </c>
      <c r="BT12" s="55">
        <v>1</v>
      </c>
      <c r="BU12" s="55">
        <v>0</v>
      </c>
      <c r="BV12" s="55">
        <v>1</v>
      </c>
      <c r="BW12" s="55">
        <v>1</v>
      </c>
      <c r="BX12" s="55">
        <v>0</v>
      </c>
      <c r="BY12" s="55">
        <v>1</v>
      </c>
      <c r="BZ12" s="38">
        <f t="shared" si="3"/>
        <v>52</v>
      </c>
      <c r="CA12" s="40">
        <f t="shared" si="4"/>
        <v>82.539682539682531</v>
      </c>
      <c r="CB12" s="38">
        <f t="shared" si="5"/>
        <v>60</v>
      </c>
      <c r="CC12" s="50"/>
      <c r="CD12" s="40">
        <f t="shared" si="6"/>
        <v>80</v>
      </c>
      <c r="CE12" s="55">
        <v>1</v>
      </c>
      <c r="CF12" s="55">
        <v>1</v>
      </c>
      <c r="CG12" s="55">
        <v>1</v>
      </c>
      <c r="CH12" s="55">
        <v>1</v>
      </c>
      <c r="CI12" s="55">
        <v>0</v>
      </c>
      <c r="CJ12" s="55">
        <v>0</v>
      </c>
      <c r="CK12" s="38">
        <f t="shared" si="7"/>
        <v>4</v>
      </c>
      <c r="CL12" s="38">
        <f t="shared" si="8"/>
        <v>80</v>
      </c>
      <c r="CM12" s="50"/>
      <c r="CN12" s="41">
        <f t="shared" si="9"/>
        <v>80</v>
      </c>
      <c r="CO12" s="55">
        <v>50</v>
      </c>
      <c r="CP12" s="55">
        <v>50</v>
      </c>
      <c r="CQ12" s="40">
        <f t="shared" si="10"/>
        <v>100</v>
      </c>
      <c r="CR12" s="40">
        <f t="shared" si="11"/>
        <v>100</v>
      </c>
      <c r="CS12" s="55">
        <v>50</v>
      </c>
      <c r="CT12" s="55">
        <v>50</v>
      </c>
      <c r="CU12" s="40">
        <f t="shared" si="12"/>
        <v>100</v>
      </c>
      <c r="CV12" s="40">
        <f t="shared" si="13"/>
        <v>100</v>
      </c>
      <c r="CW12" s="50"/>
      <c r="CX12" s="40">
        <f t="shared" si="14"/>
        <v>100</v>
      </c>
      <c r="CY12" s="50"/>
      <c r="CZ12" s="40">
        <f t="shared" si="15"/>
        <v>88</v>
      </c>
      <c r="DA12" s="55">
        <v>1</v>
      </c>
      <c r="DB12" s="55">
        <v>1</v>
      </c>
      <c r="DC12" s="55">
        <v>1</v>
      </c>
      <c r="DD12" s="55">
        <v>1</v>
      </c>
      <c r="DE12" s="55">
        <v>1</v>
      </c>
      <c r="DF12" s="38">
        <f t="shared" si="16"/>
        <v>5</v>
      </c>
      <c r="DG12" s="38">
        <f t="shared" si="17"/>
        <v>100</v>
      </c>
      <c r="DH12" s="50"/>
      <c r="DI12" s="40">
        <f t="shared" si="18"/>
        <v>100</v>
      </c>
      <c r="DJ12" s="55">
        <v>1</v>
      </c>
      <c r="DK12" s="55">
        <v>687</v>
      </c>
      <c r="DL12" s="55">
        <v>600</v>
      </c>
      <c r="DM12" s="40">
        <f t="shared" si="19"/>
        <v>87.336244541484717</v>
      </c>
      <c r="DN12" s="38">
        <f t="shared" si="20"/>
        <v>2</v>
      </c>
      <c r="DO12" s="55">
        <v>0</v>
      </c>
      <c r="DP12" s="55">
        <v>0</v>
      </c>
      <c r="DQ12" s="55">
        <v>0</v>
      </c>
      <c r="DR12" s="56">
        <f t="shared" si="21"/>
        <v>3</v>
      </c>
      <c r="DS12" s="38">
        <f t="shared" si="22"/>
        <v>60</v>
      </c>
      <c r="DT12" s="50"/>
      <c r="DU12" s="40">
        <f t="shared" si="23"/>
        <v>60</v>
      </c>
      <c r="DV12" s="55">
        <v>50</v>
      </c>
      <c r="DW12" s="55">
        <v>50</v>
      </c>
      <c r="DX12" s="40">
        <f t="shared" si="24"/>
        <v>100</v>
      </c>
      <c r="DY12" s="40">
        <f t="shared" si="25"/>
        <v>100</v>
      </c>
      <c r="DZ12" s="50"/>
      <c r="EA12" s="40">
        <f t="shared" si="26"/>
        <v>100</v>
      </c>
      <c r="EB12" s="50"/>
      <c r="EC12" s="54">
        <f t="shared" si="27"/>
        <v>84</v>
      </c>
      <c r="ED12" s="55">
        <v>1</v>
      </c>
      <c r="EE12" s="55">
        <v>0</v>
      </c>
      <c r="EF12" s="55">
        <v>0</v>
      </c>
      <c r="EG12" s="55">
        <v>0</v>
      </c>
      <c r="EH12" s="55">
        <v>0</v>
      </c>
      <c r="EI12" s="38">
        <f t="shared" si="28"/>
        <v>1</v>
      </c>
      <c r="EJ12" s="38">
        <f t="shared" si="29"/>
        <v>20</v>
      </c>
      <c r="EK12" s="50"/>
      <c r="EL12" s="40">
        <f t="shared" si="30"/>
        <v>20</v>
      </c>
      <c r="EM12" s="55">
        <v>0</v>
      </c>
      <c r="EN12" s="55">
        <v>0</v>
      </c>
      <c r="EO12" s="55">
        <v>0</v>
      </c>
      <c r="EP12" s="55">
        <v>1</v>
      </c>
      <c r="EQ12" s="55">
        <v>1</v>
      </c>
      <c r="ER12" s="55">
        <v>1</v>
      </c>
      <c r="ES12" s="38">
        <f t="shared" si="31"/>
        <v>3</v>
      </c>
      <c r="ET12" s="38">
        <f t="shared" si="32"/>
        <v>60</v>
      </c>
      <c r="EU12" s="50"/>
      <c r="EV12" s="40">
        <f t="shared" si="33"/>
        <v>60</v>
      </c>
      <c r="EW12" s="55">
        <v>50</v>
      </c>
      <c r="EX12" s="55">
        <v>45</v>
      </c>
      <c r="EY12" s="54">
        <f t="shared" si="34"/>
        <v>90</v>
      </c>
      <c r="EZ12" s="40">
        <f t="shared" si="35"/>
        <v>90</v>
      </c>
      <c r="FA12" s="50"/>
      <c r="FB12" s="40">
        <f t="shared" si="36"/>
        <v>90</v>
      </c>
      <c r="FC12" s="50"/>
      <c r="FD12" s="54">
        <f t="shared" si="37"/>
        <v>57</v>
      </c>
      <c r="FE12" s="55">
        <v>50</v>
      </c>
      <c r="FF12" s="55">
        <v>49</v>
      </c>
      <c r="FG12" s="54">
        <f t="shared" si="58"/>
        <v>98</v>
      </c>
      <c r="FH12" s="40">
        <f t="shared" si="38"/>
        <v>98</v>
      </c>
      <c r="FI12" s="50"/>
      <c r="FJ12" s="40">
        <f t="shared" si="39"/>
        <v>98</v>
      </c>
      <c r="FK12" s="55">
        <v>50</v>
      </c>
      <c r="FL12" s="55">
        <v>49</v>
      </c>
      <c r="FM12" s="54">
        <f t="shared" si="40"/>
        <v>98</v>
      </c>
      <c r="FN12" s="54">
        <f t="shared" si="41"/>
        <v>98</v>
      </c>
      <c r="FO12" s="50"/>
      <c r="FP12" s="40">
        <f t="shared" si="42"/>
        <v>98</v>
      </c>
      <c r="FQ12" s="55">
        <v>50</v>
      </c>
      <c r="FR12" s="55">
        <v>49</v>
      </c>
      <c r="FS12" s="54">
        <f t="shared" si="43"/>
        <v>98</v>
      </c>
      <c r="FT12" s="40">
        <f t="shared" si="44"/>
        <v>98</v>
      </c>
      <c r="FU12" s="50"/>
      <c r="FV12" s="40">
        <f t="shared" si="45"/>
        <v>98</v>
      </c>
      <c r="FW12" s="50"/>
      <c r="FX12" s="54">
        <f t="shared" si="46"/>
        <v>98</v>
      </c>
      <c r="FY12" s="55">
        <v>50</v>
      </c>
      <c r="FZ12" s="55">
        <v>48</v>
      </c>
      <c r="GA12" s="54">
        <f t="shared" si="47"/>
        <v>96</v>
      </c>
      <c r="GB12" s="40">
        <f t="shared" si="48"/>
        <v>96</v>
      </c>
      <c r="GC12" s="50"/>
      <c r="GD12" s="40">
        <f t="shared" si="49"/>
        <v>96</v>
      </c>
      <c r="GE12" s="55">
        <v>50</v>
      </c>
      <c r="GF12" s="55">
        <v>49</v>
      </c>
      <c r="GG12" s="54">
        <f t="shared" si="50"/>
        <v>98</v>
      </c>
      <c r="GH12" s="40">
        <f t="shared" si="51"/>
        <v>98</v>
      </c>
      <c r="GI12" s="50"/>
      <c r="GJ12" s="40">
        <f t="shared" si="52"/>
        <v>98</v>
      </c>
      <c r="GK12" s="55">
        <v>50</v>
      </c>
      <c r="GL12" s="55">
        <v>48</v>
      </c>
      <c r="GM12" s="54">
        <f t="shared" si="53"/>
        <v>96</v>
      </c>
      <c r="GN12" s="40">
        <f t="shared" si="54"/>
        <v>96</v>
      </c>
      <c r="GO12" s="50"/>
      <c r="GP12" s="40">
        <f t="shared" si="55"/>
        <v>96</v>
      </c>
      <c r="GQ12" s="50"/>
      <c r="GR12" s="54">
        <f t="shared" si="56"/>
        <v>96.6</v>
      </c>
      <c r="GS12" s="54">
        <f t="shared" si="57"/>
        <v>86.63</v>
      </c>
    </row>
    <row r="13" spans="1:201" s="57" customFormat="1" x14ac:dyDescent="0.4">
      <c r="A13" s="58" t="s">
        <v>326</v>
      </c>
      <c r="B13" s="55">
        <v>1</v>
      </c>
      <c r="C13" s="55">
        <v>1</v>
      </c>
      <c r="D13" s="55">
        <v>1</v>
      </c>
      <c r="E13" s="55">
        <v>1</v>
      </c>
      <c r="F13" s="55">
        <v>1</v>
      </c>
      <c r="G13" s="55">
        <v>1</v>
      </c>
      <c r="H13" s="55">
        <v>1</v>
      </c>
      <c r="I13" s="55">
        <v>1</v>
      </c>
      <c r="J13" s="55">
        <v>1</v>
      </c>
      <c r="K13" s="55">
        <v>1</v>
      </c>
      <c r="L13" s="38">
        <f t="shared" si="0"/>
        <v>10</v>
      </c>
      <c r="M13" s="40">
        <f t="shared" si="1"/>
        <v>100</v>
      </c>
      <c r="N13" s="38">
        <f t="shared" si="2"/>
        <v>100</v>
      </c>
      <c r="O13" s="55">
        <v>1</v>
      </c>
      <c r="P13" s="55">
        <v>1</v>
      </c>
      <c r="Q13" s="55">
        <v>1</v>
      </c>
      <c r="R13" s="55">
        <v>1</v>
      </c>
      <c r="S13" s="55">
        <v>1</v>
      </c>
      <c r="T13" s="55">
        <v>1</v>
      </c>
      <c r="U13" s="55">
        <v>0</v>
      </c>
      <c r="V13" s="55">
        <v>0</v>
      </c>
      <c r="W13" s="55">
        <v>0</v>
      </c>
      <c r="X13" s="55">
        <v>1</v>
      </c>
      <c r="Y13" s="55">
        <v>1</v>
      </c>
      <c r="Z13" s="55">
        <v>1</v>
      </c>
      <c r="AA13" s="55">
        <v>1</v>
      </c>
      <c r="AB13" s="55">
        <v>1</v>
      </c>
      <c r="AC13" s="55">
        <v>1</v>
      </c>
      <c r="AD13" s="55">
        <v>1</v>
      </c>
      <c r="AE13" s="55">
        <v>1</v>
      </c>
      <c r="AF13" s="55">
        <v>1</v>
      </c>
      <c r="AG13" s="55">
        <v>1</v>
      </c>
      <c r="AH13" s="55">
        <v>1</v>
      </c>
      <c r="AI13" s="55">
        <v>1</v>
      </c>
      <c r="AJ13" s="55">
        <v>1</v>
      </c>
      <c r="AK13" s="55">
        <v>1</v>
      </c>
      <c r="AL13" s="55">
        <v>1</v>
      </c>
      <c r="AM13" s="55">
        <v>1</v>
      </c>
      <c r="AN13" s="55">
        <v>1</v>
      </c>
      <c r="AO13" s="55">
        <v>0</v>
      </c>
      <c r="AP13" s="55">
        <v>1</v>
      </c>
      <c r="AQ13" s="55">
        <v>1</v>
      </c>
      <c r="AR13" s="55">
        <v>1</v>
      </c>
      <c r="AS13" s="55">
        <v>1</v>
      </c>
      <c r="AT13" s="55">
        <v>1</v>
      </c>
      <c r="AU13" s="55">
        <v>1</v>
      </c>
      <c r="AV13" s="55">
        <v>0</v>
      </c>
      <c r="AW13" s="55">
        <v>1</v>
      </c>
      <c r="AX13" s="55">
        <v>1</v>
      </c>
      <c r="AY13" s="55">
        <v>1</v>
      </c>
      <c r="AZ13" s="55">
        <v>1</v>
      </c>
      <c r="BA13" s="55">
        <v>1</v>
      </c>
      <c r="BB13" s="55">
        <v>1</v>
      </c>
      <c r="BC13" s="55">
        <v>1</v>
      </c>
      <c r="BD13" s="55">
        <v>1</v>
      </c>
      <c r="BE13" s="55">
        <v>1</v>
      </c>
      <c r="BF13" s="55">
        <v>1</v>
      </c>
      <c r="BG13" s="55">
        <v>1</v>
      </c>
      <c r="BH13" s="55">
        <v>1</v>
      </c>
      <c r="BI13" s="55">
        <v>1</v>
      </c>
      <c r="BJ13" s="55">
        <v>1</v>
      </c>
      <c r="BK13" s="55">
        <v>1</v>
      </c>
      <c r="BL13" s="55">
        <v>1</v>
      </c>
      <c r="BM13" s="55">
        <v>1</v>
      </c>
      <c r="BN13" s="55">
        <v>1</v>
      </c>
      <c r="BO13" s="55">
        <v>1</v>
      </c>
      <c r="BP13" s="55">
        <v>1</v>
      </c>
      <c r="BQ13" s="55">
        <v>1</v>
      </c>
      <c r="BR13" s="55">
        <v>1</v>
      </c>
      <c r="BS13" s="55">
        <v>0</v>
      </c>
      <c r="BT13" s="55">
        <v>1</v>
      </c>
      <c r="BU13" s="55">
        <v>1</v>
      </c>
      <c r="BV13" s="55">
        <v>1</v>
      </c>
      <c r="BW13" s="55">
        <v>1</v>
      </c>
      <c r="BX13" s="55">
        <v>1</v>
      </c>
      <c r="BY13" s="55">
        <v>1</v>
      </c>
      <c r="BZ13" s="38">
        <f t="shared" si="3"/>
        <v>57</v>
      </c>
      <c r="CA13" s="40">
        <f t="shared" si="4"/>
        <v>90.476190476190482</v>
      </c>
      <c r="CB13" s="38">
        <f t="shared" si="5"/>
        <v>100</v>
      </c>
      <c r="CC13" s="50"/>
      <c r="CD13" s="40">
        <f t="shared" si="6"/>
        <v>100</v>
      </c>
      <c r="CE13" s="55">
        <v>1</v>
      </c>
      <c r="CF13" s="55">
        <v>1</v>
      </c>
      <c r="CG13" s="55">
        <v>1</v>
      </c>
      <c r="CH13" s="55">
        <v>0</v>
      </c>
      <c r="CI13" s="55">
        <v>1</v>
      </c>
      <c r="CJ13" s="55">
        <v>0</v>
      </c>
      <c r="CK13" s="38">
        <f t="shared" si="7"/>
        <v>4</v>
      </c>
      <c r="CL13" s="38">
        <f t="shared" si="8"/>
        <v>80</v>
      </c>
      <c r="CM13" s="50"/>
      <c r="CN13" s="41">
        <f t="shared" si="9"/>
        <v>80</v>
      </c>
      <c r="CO13" s="55">
        <v>76</v>
      </c>
      <c r="CP13" s="55">
        <v>73</v>
      </c>
      <c r="CQ13" s="40">
        <f t="shared" si="10"/>
        <v>96.05263157894737</v>
      </c>
      <c r="CR13" s="40">
        <f t="shared" si="11"/>
        <v>96.05263157894737</v>
      </c>
      <c r="CS13" s="55">
        <v>76</v>
      </c>
      <c r="CT13" s="55">
        <v>73</v>
      </c>
      <c r="CU13" s="40">
        <f t="shared" si="12"/>
        <v>96.05263157894737</v>
      </c>
      <c r="CV13" s="40">
        <f t="shared" si="13"/>
        <v>96.05263157894737</v>
      </c>
      <c r="CW13" s="50"/>
      <c r="CX13" s="40">
        <f t="shared" si="14"/>
        <v>96.05263157894737</v>
      </c>
      <c r="CY13" s="50"/>
      <c r="CZ13" s="40">
        <f t="shared" si="15"/>
        <v>92.421052631578959</v>
      </c>
      <c r="DA13" s="55">
        <v>1</v>
      </c>
      <c r="DB13" s="55">
        <v>1</v>
      </c>
      <c r="DC13" s="55">
        <v>1</v>
      </c>
      <c r="DD13" s="55">
        <v>1</v>
      </c>
      <c r="DE13" s="55">
        <v>1</v>
      </c>
      <c r="DF13" s="38">
        <f t="shared" si="16"/>
        <v>5</v>
      </c>
      <c r="DG13" s="38">
        <f t="shared" si="17"/>
        <v>100</v>
      </c>
      <c r="DH13" s="50"/>
      <c r="DI13" s="40">
        <f t="shared" si="18"/>
        <v>100</v>
      </c>
      <c r="DJ13" s="55">
        <v>1</v>
      </c>
      <c r="DK13" s="55">
        <v>1274</v>
      </c>
      <c r="DL13" s="55">
        <v>650</v>
      </c>
      <c r="DM13" s="40">
        <f t="shared" si="19"/>
        <v>51.020408163265309</v>
      </c>
      <c r="DN13" s="38">
        <f t="shared" si="20"/>
        <v>2</v>
      </c>
      <c r="DO13" s="55">
        <v>36</v>
      </c>
      <c r="DP13" s="55">
        <v>0</v>
      </c>
      <c r="DQ13" s="55">
        <v>5</v>
      </c>
      <c r="DR13" s="56">
        <f t="shared" si="21"/>
        <v>44</v>
      </c>
      <c r="DS13" s="38">
        <f t="shared" si="22"/>
        <v>100</v>
      </c>
      <c r="DT13" s="50"/>
      <c r="DU13" s="40">
        <f t="shared" si="23"/>
        <v>100</v>
      </c>
      <c r="DV13" s="55">
        <v>76</v>
      </c>
      <c r="DW13" s="55">
        <v>73</v>
      </c>
      <c r="DX13" s="40">
        <f t="shared" si="24"/>
        <v>96.05263157894737</v>
      </c>
      <c r="DY13" s="40">
        <f t="shared" si="25"/>
        <v>96.05263157894737</v>
      </c>
      <c r="DZ13" s="50"/>
      <c r="EA13" s="40">
        <f t="shared" si="26"/>
        <v>96.05263157894737</v>
      </c>
      <c r="EB13" s="50"/>
      <c r="EC13" s="54">
        <f t="shared" si="27"/>
        <v>98.815789473684205</v>
      </c>
      <c r="ED13" s="55">
        <v>1</v>
      </c>
      <c r="EE13" s="55">
        <v>0</v>
      </c>
      <c r="EF13" s="55">
        <v>1</v>
      </c>
      <c r="EG13" s="55">
        <v>0</v>
      </c>
      <c r="EH13" s="55">
        <v>1</v>
      </c>
      <c r="EI13" s="38">
        <f t="shared" si="28"/>
        <v>3</v>
      </c>
      <c r="EJ13" s="38">
        <f t="shared" si="29"/>
        <v>60</v>
      </c>
      <c r="EK13" s="50"/>
      <c r="EL13" s="40">
        <f t="shared" si="30"/>
        <v>60</v>
      </c>
      <c r="EM13" s="55">
        <v>1</v>
      </c>
      <c r="EN13" s="55">
        <v>1</v>
      </c>
      <c r="EO13" s="55">
        <v>0</v>
      </c>
      <c r="EP13" s="55">
        <v>1</v>
      </c>
      <c r="EQ13" s="55">
        <v>0</v>
      </c>
      <c r="ER13" s="55">
        <v>1</v>
      </c>
      <c r="ES13" s="38">
        <f t="shared" si="31"/>
        <v>4</v>
      </c>
      <c r="ET13" s="38">
        <f t="shared" si="32"/>
        <v>80</v>
      </c>
      <c r="EU13" s="50"/>
      <c r="EV13" s="40">
        <f t="shared" si="33"/>
        <v>80</v>
      </c>
      <c r="EW13" s="55">
        <v>76</v>
      </c>
      <c r="EX13" s="55">
        <v>71</v>
      </c>
      <c r="EY13" s="54">
        <f t="shared" si="34"/>
        <v>93.421052631578945</v>
      </c>
      <c r="EZ13" s="40">
        <f t="shared" si="35"/>
        <v>93.421052631578945</v>
      </c>
      <c r="FA13" s="50"/>
      <c r="FB13" s="40">
        <f t="shared" si="36"/>
        <v>93.421052631578945</v>
      </c>
      <c r="FC13" s="50"/>
      <c r="FD13" s="54">
        <f t="shared" si="37"/>
        <v>78.026315789473685</v>
      </c>
      <c r="FE13" s="55">
        <v>76</v>
      </c>
      <c r="FF13" s="55">
        <v>72</v>
      </c>
      <c r="FG13" s="54">
        <f t="shared" si="58"/>
        <v>94.73684210526315</v>
      </c>
      <c r="FH13" s="40">
        <f t="shared" si="38"/>
        <v>94.73684210526315</v>
      </c>
      <c r="FI13" s="50"/>
      <c r="FJ13" s="40">
        <f t="shared" si="39"/>
        <v>94.73684210526315</v>
      </c>
      <c r="FK13" s="55">
        <v>76</v>
      </c>
      <c r="FL13" s="55">
        <v>73</v>
      </c>
      <c r="FM13" s="54">
        <f t="shared" si="40"/>
        <v>96.05263157894737</v>
      </c>
      <c r="FN13" s="54">
        <f t="shared" si="41"/>
        <v>96.05263157894737</v>
      </c>
      <c r="FO13" s="50"/>
      <c r="FP13" s="40">
        <f t="shared" si="42"/>
        <v>96.05263157894737</v>
      </c>
      <c r="FQ13" s="55">
        <v>76</v>
      </c>
      <c r="FR13" s="55">
        <v>70</v>
      </c>
      <c r="FS13" s="54">
        <f t="shared" si="43"/>
        <v>92.10526315789474</v>
      </c>
      <c r="FT13" s="40">
        <f t="shared" si="44"/>
        <v>92.10526315789474</v>
      </c>
      <c r="FU13" s="50"/>
      <c r="FV13" s="40">
        <f t="shared" si="45"/>
        <v>92.10526315789474</v>
      </c>
      <c r="FW13" s="50"/>
      <c r="FX13" s="54">
        <f t="shared" si="46"/>
        <v>94.736842105263165</v>
      </c>
      <c r="FY13" s="55">
        <v>76</v>
      </c>
      <c r="FZ13" s="55">
        <v>70</v>
      </c>
      <c r="GA13" s="54">
        <f t="shared" si="47"/>
        <v>92.10526315789474</v>
      </c>
      <c r="GB13" s="40">
        <f t="shared" si="48"/>
        <v>92.10526315789474</v>
      </c>
      <c r="GC13" s="50"/>
      <c r="GD13" s="40">
        <f t="shared" si="49"/>
        <v>92.10526315789474</v>
      </c>
      <c r="GE13" s="55">
        <v>76</v>
      </c>
      <c r="GF13" s="55">
        <v>64</v>
      </c>
      <c r="GG13" s="54">
        <f t="shared" si="50"/>
        <v>84.210526315789465</v>
      </c>
      <c r="GH13" s="40">
        <f t="shared" si="51"/>
        <v>84.210526315789465</v>
      </c>
      <c r="GI13" s="50"/>
      <c r="GJ13" s="40">
        <f t="shared" si="52"/>
        <v>84.210526315789465</v>
      </c>
      <c r="GK13" s="55">
        <v>76</v>
      </c>
      <c r="GL13" s="55">
        <v>67</v>
      </c>
      <c r="GM13" s="54">
        <f t="shared" si="53"/>
        <v>88.157894736842096</v>
      </c>
      <c r="GN13" s="40">
        <f t="shared" si="54"/>
        <v>88.157894736842096</v>
      </c>
      <c r="GO13" s="50"/>
      <c r="GP13" s="40">
        <f t="shared" si="55"/>
        <v>88.157894736842096</v>
      </c>
      <c r="GQ13" s="50"/>
      <c r="GR13" s="54">
        <f t="shared" si="56"/>
        <v>87.763157894736835</v>
      </c>
      <c r="GS13" s="54">
        <f t="shared" si="57"/>
        <v>90.490789473684217</v>
      </c>
    </row>
    <row r="14" spans="1:201" s="57" customFormat="1" x14ac:dyDescent="0.4">
      <c r="A14" s="58" t="s">
        <v>313</v>
      </c>
      <c r="B14" s="55">
        <v>1</v>
      </c>
      <c r="C14" s="55">
        <v>1</v>
      </c>
      <c r="D14" s="55">
        <v>1</v>
      </c>
      <c r="E14" s="55">
        <v>1</v>
      </c>
      <c r="F14" s="55">
        <v>1</v>
      </c>
      <c r="G14" s="55">
        <v>1</v>
      </c>
      <c r="H14" s="55">
        <v>1</v>
      </c>
      <c r="I14" s="55">
        <v>1</v>
      </c>
      <c r="J14" s="55">
        <v>1</v>
      </c>
      <c r="K14" s="55">
        <v>1</v>
      </c>
      <c r="L14" s="38">
        <f t="shared" ref="L14:L21" si="59">SUM(B14:K14)</f>
        <v>10</v>
      </c>
      <c r="M14" s="40">
        <f t="shared" ref="M14:M21" si="60">L14/$L$8*100</f>
        <v>100</v>
      </c>
      <c r="N14" s="38">
        <f t="shared" ref="N14:N21" si="61">IF(M14&lt;70,0,IF(AND(M14&gt;=70,M14&lt;80),40,IF(AND(M14&gt;=80,M14&lt;90),60,IF(M14&gt;=90,100))))</f>
        <v>100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5">
        <v>0</v>
      </c>
      <c r="V14" s="55">
        <v>0</v>
      </c>
      <c r="W14" s="55">
        <v>0</v>
      </c>
      <c r="X14" s="55">
        <v>1</v>
      </c>
      <c r="Y14" s="55">
        <v>1</v>
      </c>
      <c r="Z14" s="55">
        <v>1</v>
      </c>
      <c r="AA14" s="55">
        <v>1</v>
      </c>
      <c r="AB14" s="55">
        <v>1</v>
      </c>
      <c r="AC14" s="55">
        <v>1</v>
      </c>
      <c r="AD14" s="55">
        <v>1</v>
      </c>
      <c r="AE14" s="55">
        <v>1</v>
      </c>
      <c r="AF14" s="55">
        <v>1</v>
      </c>
      <c r="AG14" s="55">
        <v>1</v>
      </c>
      <c r="AH14" s="55">
        <v>1</v>
      </c>
      <c r="AI14" s="55">
        <v>1</v>
      </c>
      <c r="AJ14" s="55">
        <v>1</v>
      </c>
      <c r="AK14" s="55">
        <v>1</v>
      </c>
      <c r="AL14" s="55">
        <v>1</v>
      </c>
      <c r="AM14" s="55">
        <v>1</v>
      </c>
      <c r="AN14" s="55">
        <v>1</v>
      </c>
      <c r="AO14" s="55">
        <v>1</v>
      </c>
      <c r="AP14" s="55">
        <v>1</v>
      </c>
      <c r="AQ14" s="55">
        <v>1</v>
      </c>
      <c r="AR14" s="55">
        <v>1</v>
      </c>
      <c r="AS14" s="55">
        <v>1</v>
      </c>
      <c r="AT14" s="55">
        <v>1</v>
      </c>
      <c r="AU14" s="55">
        <v>1</v>
      </c>
      <c r="AV14" s="55">
        <v>1</v>
      </c>
      <c r="AW14" s="55">
        <v>1</v>
      </c>
      <c r="AX14" s="55">
        <v>1</v>
      </c>
      <c r="AY14" s="55">
        <v>1</v>
      </c>
      <c r="AZ14" s="55">
        <v>1</v>
      </c>
      <c r="BA14" s="55">
        <v>1</v>
      </c>
      <c r="BB14" s="55">
        <v>1</v>
      </c>
      <c r="BC14" s="55">
        <v>1</v>
      </c>
      <c r="BD14" s="55">
        <v>1</v>
      </c>
      <c r="BE14" s="55">
        <v>1</v>
      </c>
      <c r="BF14" s="55">
        <v>1</v>
      </c>
      <c r="BG14" s="55">
        <v>1</v>
      </c>
      <c r="BH14" s="55">
        <v>1</v>
      </c>
      <c r="BI14" s="55">
        <v>1</v>
      </c>
      <c r="BJ14" s="55">
        <v>1</v>
      </c>
      <c r="BK14" s="55">
        <v>1</v>
      </c>
      <c r="BL14" s="55">
        <v>1</v>
      </c>
      <c r="BM14" s="55">
        <v>1</v>
      </c>
      <c r="BN14" s="55">
        <v>1</v>
      </c>
      <c r="BO14" s="55">
        <v>1</v>
      </c>
      <c r="BP14" s="55">
        <v>1</v>
      </c>
      <c r="BQ14" s="55">
        <v>1</v>
      </c>
      <c r="BR14" s="55">
        <v>1</v>
      </c>
      <c r="BS14" s="55">
        <v>1</v>
      </c>
      <c r="BT14" s="55">
        <v>1</v>
      </c>
      <c r="BU14" s="55">
        <v>1</v>
      </c>
      <c r="BV14" s="55">
        <v>1</v>
      </c>
      <c r="BW14" s="55">
        <v>1</v>
      </c>
      <c r="BX14" s="55">
        <v>0</v>
      </c>
      <c r="BY14" s="55">
        <v>1</v>
      </c>
      <c r="BZ14" s="38">
        <f t="shared" ref="BZ14:BZ21" si="62">SUM(O14:BY14)</f>
        <v>59</v>
      </c>
      <c r="CA14" s="40">
        <f t="shared" ref="CA14:CA21" si="63">BZ14/$BZ$8*100</f>
        <v>93.650793650793645</v>
      </c>
      <c r="CB14" s="38">
        <f t="shared" ref="CB14:CB21" si="64">IF(CA14&lt;70,0,IF(AND(CA14&gt;=70,CA14&lt;80),40,IF(AND(CA14&gt;=80,CA14&lt;90),60,IF(CA14&gt;=90,100))))</f>
        <v>100</v>
      </c>
      <c r="CC14" s="50"/>
      <c r="CD14" s="40">
        <f t="shared" ref="CD14:CD21" si="65">(N14+CB14)/2</f>
        <v>100</v>
      </c>
      <c r="CE14" s="55">
        <v>1</v>
      </c>
      <c r="CF14" s="55">
        <v>1</v>
      </c>
      <c r="CG14" s="55">
        <v>1</v>
      </c>
      <c r="CH14" s="55">
        <v>1</v>
      </c>
      <c r="CI14" s="55">
        <v>1</v>
      </c>
      <c r="CJ14" s="55">
        <v>0</v>
      </c>
      <c r="CK14" s="38">
        <f t="shared" ref="CK14:CK21" si="66">SUM(CE14:CJ14)</f>
        <v>5</v>
      </c>
      <c r="CL14" s="38">
        <f t="shared" ref="CL14:CL21" si="67">IF(CK14=0,0,IF(AND(CK14&gt;=1,CK14&lt;=4),CK14*20,IF(CK14&gt;4,100)))</f>
        <v>100</v>
      </c>
      <c r="CM14" s="50"/>
      <c r="CN14" s="41">
        <f t="shared" ref="CN14:CN21" si="68">CL14</f>
        <v>100</v>
      </c>
      <c r="CO14" s="55">
        <v>293</v>
      </c>
      <c r="CP14" s="55">
        <v>281</v>
      </c>
      <c r="CQ14" s="40">
        <f t="shared" ref="CQ14:CQ21" si="69">CP14/CO14*100</f>
        <v>95.904436860068259</v>
      </c>
      <c r="CR14" s="40">
        <f t="shared" ref="CR14:CR21" si="70">CQ14</f>
        <v>95.904436860068259</v>
      </c>
      <c r="CS14" s="55">
        <v>293</v>
      </c>
      <c r="CT14" s="55">
        <v>281</v>
      </c>
      <c r="CU14" s="40">
        <f t="shared" ref="CU14:CU21" si="71">CT14/CS14*100</f>
        <v>95.904436860068259</v>
      </c>
      <c r="CV14" s="40">
        <f t="shared" ref="CV14:CV21" si="72">CU14</f>
        <v>95.904436860068259</v>
      </c>
      <c r="CW14" s="50"/>
      <c r="CX14" s="40">
        <f t="shared" ref="CX14:CX21" si="73">(CR14+CV14)/2</f>
        <v>95.904436860068259</v>
      </c>
      <c r="CY14" s="50"/>
      <c r="CZ14" s="40">
        <f t="shared" ref="CZ14:CZ21" si="74">($CC$8*CD14)+($CM$8*CN14)+($CW$8*CX14)</f>
        <v>98.361774744027315</v>
      </c>
      <c r="DA14" s="55">
        <v>1</v>
      </c>
      <c r="DB14" s="55">
        <v>1</v>
      </c>
      <c r="DC14" s="55">
        <v>1</v>
      </c>
      <c r="DD14" s="55">
        <v>1</v>
      </c>
      <c r="DE14" s="55">
        <v>1</v>
      </c>
      <c r="DF14" s="38">
        <f t="shared" ref="DF14:DF21" si="75">SUM(DA14:DE14)</f>
        <v>5</v>
      </c>
      <c r="DG14" s="38">
        <f t="shared" ref="DG14:DG21" si="76">IF(DF14=0,0,IF(AND(DF14&gt;=1,DF14&lt;5),DF14*20,IF(DF14&gt;=5,100)))</f>
        <v>100</v>
      </c>
      <c r="DH14" s="50"/>
      <c r="DI14" s="40">
        <f t="shared" ref="DI14:DI21" si="77">DG14</f>
        <v>100</v>
      </c>
      <c r="DJ14" s="55">
        <v>1</v>
      </c>
      <c r="DK14" s="55">
        <v>989</v>
      </c>
      <c r="DL14" s="55">
        <v>633</v>
      </c>
      <c r="DM14" s="40">
        <f t="shared" ref="DM14:DM21" si="78">DL14/DK14*100</f>
        <v>64.004044489383219</v>
      </c>
      <c r="DN14" s="38">
        <f t="shared" ref="DN14:DN21" si="79">IF(DM14&lt;10,0,IF(AND(DM14&gt;=10,DM14&lt;50),1,IF(DM14&gt;=50,2)))</f>
        <v>2</v>
      </c>
      <c r="DO14" s="55">
        <v>0</v>
      </c>
      <c r="DP14" s="55">
        <v>33</v>
      </c>
      <c r="DQ14" s="55">
        <v>69</v>
      </c>
      <c r="DR14" s="56">
        <f t="shared" ref="DR14:DR21" si="80">DJ14+DN14+DO14+DP14+DQ14</f>
        <v>105</v>
      </c>
      <c r="DS14" s="38">
        <f t="shared" ref="DS14:DS21" si="81">IF(DR14=0,0,IF(AND(DR14&gt;=1,DR14&lt;5),DR14*20,IF(DR14&gt;=5,100)))</f>
        <v>100</v>
      </c>
      <c r="DT14" s="50"/>
      <c r="DU14" s="40">
        <f t="shared" ref="DU14:DU21" si="82">DS14</f>
        <v>100</v>
      </c>
      <c r="DV14" s="55">
        <v>293</v>
      </c>
      <c r="DW14" s="55">
        <v>281</v>
      </c>
      <c r="DX14" s="40">
        <f t="shared" ref="DX14:DX21" si="83">DW14/DV14*100</f>
        <v>95.904436860068259</v>
      </c>
      <c r="DY14" s="40">
        <f t="shared" ref="DY14:DY21" si="84">DX14</f>
        <v>95.904436860068259</v>
      </c>
      <c r="DZ14" s="50"/>
      <c r="EA14" s="40">
        <f t="shared" ref="EA14:EA21" si="85">DY14</f>
        <v>95.904436860068259</v>
      </c>
      <c r="EB14" s="50"/>
      <c r="EC14" s="54">
        <f t="shared" ref="EC14:EC21" si="86">($DH$8*DI14)+($DT$8*DU14)+($DZ$8*EA14)</f>
        <v>98.771331058020479</v>
      </c>
      <c r="ED14" s="55">
        <v>1</v>
      </c>
      <c r="EE14" s="55">
        <v>0</v>
      </c>
      <c r="EF14" s="55">
        <v>0</v>
      </c>
      <c r="EG14" s="55">
        <v>0</v>
      </c>
      <c r="EH14" s="55">
        <v>0</v>
      </c>
      <c r="EI14" s="38">
        <f t="shared" ref="EI14:EI21" si="87">SUM(ED14:EH14)</f>
        <v>1</v>
      </c>
      <c r="EJ14" s="38">
        <f t="shared" ref="EJ14:EJ21" si="88">IF(EI14=0,0,IF(AND(EI14&gt;=1,EI14&lt;5),EI14*20,IF(EI14&gt;=5,100)))</f>
        <v>20</v>
      </c>
      <c r="EK14" s="50"/>
      <c r="EL14" s="40">
        <f t="shared" ref="EL14:EL21" si="89">EJ14</f>
        <v>20</v>
      </c>
      <c r="EM14" s="55">
        <v>0</v>
      </c>
      <c r="EN14" s="55">
        <v>1</v>
      </c>
      <c r="EO14" s="55">
        <v>0</v>
      </c>
      <c r="EP14" s="55">
        <v>1</v>
      </c>
      <c r="EQ14" s="55">
        <v>0</v>
      </c>
      <c r="ER14" s="55">
        <v>1</v>
      </c>
      <c r="ES14" s="38">
        <f t="shared" ref="ES14:ES21" si="90">SUM(EM14:ER14)</f>
        <v>3</v>
      </c>
      <c r="ET14" s="38">
        <f t="shared" ref="ET14:ET21" si="91">IF(ES14=0,0,IF(AND(ES14&gt;=1,ES14&lt;5),ES14*20,IF(ES14&gt;=5,100)))</f>
        <v>60</v>
      </c>
      <c r="EU14" s="50"/>
      <c r="EV14" s="40">
        <f t="shared" ref="EV14:EV21" si="92">ET14</f>
        <v>60</v>
      </c>
      <c r="EW14" s="55">
        <v>293</v>
      </c>
      <c r="EX14" s="55">
        <v>231</v>
      </c>
      <c r="EY14" s="54">
        <f t="shared" ref="EY14:EY21" si="93">EX14/EW14*100</f>
        <v>78.839590443686006</v>
      </c>
      <c r="EZ14" s="40">
        <f t="shared" ref="EZ14:EZ21" si="94">EY14</f>
        <v>78.839590443686006</v>
      </c>
      <c r="FA14" s="50"/>
      <c r="FB14" s="40">
        <f t="shared" ref="FB14:FB21" si="95">EZ14</f>
        <v>78.839590443686006</v>
      </c>
      <c r="FC14" s="50"/>
      <c r="FD14" s="54">
        <f t="shared" ref="FD14:FD21" si="96">($EK$8*EL14)+($EU$8*EV14)+($FA$8*FB14)</f>
        <v>53.651877133105799</v>
      </c>
      <c r="FE14" s="55">
        <v>293</v>
      </c>
      <c r="FF14" s="55">
        <v>290</v>
      </c>
      <c r="FG14" s="54">
        <f>FF14/FE14*100</f>
        <v>98.976109215017061</v>
      </c>
      <c r="FH14" s="40">
        <f t="shared" ref="FH14:FH21" si="97">FG14</f>
        <v>98.976109215017061</v>
      </c>
      <c r="FI14" s="50"/>
      <c r="FJ14" s="40">
        <f t="shared" ref="FJ14:FJ21" si="98">FH14</f>
        <v>98.976109215017061</v>
      </c>
      <c r="FK14" s="55">
        <v>293</v>
      </c>
      <c r="FL14" s="55">
        <v>290</v>
      </c>
      <c r="FM14" s="54">
        <f t="shared" ref="FM14:FM21" si="99">FL14/FK14*100</f>
        <v>98.976109215017061</v>
      </c>
      <c r="FN14" s="54">
        <f t="shared" ref="FN14:FN21" si="100">FM14</f>
        <v>98.976109215017061</v>
      </c>
      <c r="FO14" s="50"/>
      <c r="FP14" s="40">
        <f t="shared" ref="FP14:FP21" si="101">FN14</f>
        <v>98.976109215017061</v>
      </c>
      <c r="FQ14" s="55">
        <v>293</v>
      </c>
      <c r="FR14" s="55">
        <v>281</v>
      </c>
      <c r="FS14" s="54">
        <f t="shared" ref="FS14:FS21" si="102">FR14/FQ14*100</f>
        <v>95.904436860068259</v>
      </c>
      <c r="FT14" s="40">
        <f t="shared" ref="FT14:FT21" si="103">FS14</f>
        <v>95.904436860068259</v>
      </c>
      <c r="FU14" s="50"/>
      <c r="FV14" s="40">
        <f t="shared" ref="FV14:FV21" si="104">FT14</f>
        <v>95.904436860068259</v>
      </c>
      <c r="FW14" s="50"/>
      <c r="FX14" s="54">
        <f t="shared" ref="FX14:FX21" si="105">($FI$8*FJ14)+($FO$8*FP14)+($FU$8*FV14)</f>
        <v>98.361774744027315</v>
      </c>
      <c r="FY14" s="55">
        <v>293</v>
      </c>
      <c r="FZ14" s="55">
        <v>281</v>
      </c>
      <c r="GA14" s="54">
        <f t="shared" ref="GA14:GA21" si="106">FZ14/FY14*100</f>
        <v>95.904436860068259</v>
      </c>
      <c r="GB14" s="40">
        <f t="shared" ref="GB14:GB21" si="107">GA14</f>
        <v>95.904436860068259</v>
      </c>
      <c r="GC14" s="50"/>
      <c r="GD14" s="40">
        <f t="shared" ref="GD14:GD21" si="108">GB14</f>
        <v>95.904436860068259</v>
      </c>
      <c r="GE14" s="55">
        <v>293</v>
      </c>
      <c r="GF14" s="55">
        <v>281</v>
      </c>
      <c r="GG14" s="54">
        <f t="shared" ref="GG14:GG21" si="109">GF14/GE14*100</f>
        <v>95.904436860068259</v>
      </c>
      <c r="GH14" s="40">
        <f t="shared" ref="GH14:GH21" si="110">GG14</f>
        <v>95.904436860068259</v>
      </c>
      <c r="GI14" s="50"/>
      <c r="GJ14" s="40">
        <f t="shared" ref="GJ14:GJ21" si="111">GH14</f>
        <v>95.904436860068259</v>
      </c>
      <c r="GK14" s="55">
        <v>293</v>
      </c>
      <c r="GL14" s="55">
        <v>281</v>
      </c>
      <c r="GM14" s="54">
        <f t="shared" ref="GM14:GM21" si="112">GL14/GK14*100</f>
        <v>95.904436860068259</v>
      </c>
      <c r="GN14" s="40">
        <f t="shared" ref="GN14:GN21" si="113">GM14</f>
        <v>95.904436860068259</v>
      </c>
      <c r="GO14" s="50"/>
      <c r="GP14" s="40">
        <f t="shared" ref="GP14:GP21" si="114">GN14</f>
        <v>95.904436860068259</v>
      </c>
      <c r="GQ14" s="50"/>
      <c r="GR14" s="54">
        <f t="shared" ref="GR14:GR21" si="115">($GC$8*GD14)+($GI$8*GJ14)+($GO$8*GP14)</f>
        <v>95.904436860068259</v>
      </c>
      <c r="GS14" s="54">
        <f t="shared" ref="GS14:GS21" si="116">($CY$8*CZ14)+($EB$8*EC14)+($FC$8*FD14)+($FW$8*FX14)+($GQ$8*GR14)</f>
        <v>91</v>
      </c>
    </row>
    <row r="15" spans="1:201" s="57" customFormat="1" x14ac:dyDescent="0.4">
      <c r="A15" s="58" t="s">
        <v>314</v>
      </c>
      <c r="B15" s="55">
        <v>1</v>
      </c>
      <c r="C15" s="55">
        <v>1</v>
      </c>
      <c r="D15" s="55">
        <v>0</v>
      </c>
      <c r="E15" s="55">
        <v>1</v>
      </c>
      <c r="F15" s="55">
        <v>1</v>
      </c>
      <c r="G15" s="55">
        <v>0</v>
      </c>
      <c r="H15" s="55">
        <v>1</v>
      </c>
      <c r="I15" s="55">
        <v>1</v>
      </c>
      <c r="J15" s="55">
        <v>0</v>
      </c>
      <c r="K15" s="55">
        <v>0</v>
      </c>
      <c r="L15" s="38">
        <f t="shared" si="59"/>
        <v>6</v>
      </c>
      <c r="M15" s="40">
        <f t="shared" si="60"/>
        <v>60</v>
      </c>
      <c r="N15" s="38">
        <f t="shared" si="61"/>
        <v>0</v>
      </c>
      <c r="O15" s="55">
        <v>1</v>
      </c>
      <c r="P15" s="55">
        <v>1</v>
      </c>
      <c r="Q15" s="55">
        <v>1</v>
      </c>
      <c r="R15" s="55">
        <v>1</v>
      </c>
      <c r="S15" s="55">
        <v>1</v>
      </c>
      <c r="T15" s="55">
        <v>1</v>
      </c>
      <c r="U15" s="55">
        <v>0</v>
      </c>
      <c r="V15" s="55">
        <v>0</v>
      </c>
      <c r="W15" s="55">
        <v>0</v>
      </c>
      <c r="X15" s="55">
        <v>1</v>
      </c>
      <c r="Y15" s="55">
        <v>1</v>
      </c>
      <c r="Z15" s="55">
        <v>1</v>
      </c>
      <c r="AA15" s="55">
        <v>1</v>
      </c>
      <c r="AB15" s="55">
        <v>0</v>
      </c>
      <c r="AC15" s="55">
        <v>1</v>
      </c>
      <c r="AD15" s="55">
        <v>1</v>
      </c>
      <c r="AE15" s="55">
        <v>1</v>
      </c>
      <c r="AF15" s="55">
        <v>1</v>
      </c>
      <c r="AG15" s="55">
        <v>1</v>
      </c>
      <c r="AH15" s="55">
        <v>1</v>
      </c>
      <c r="AI15" s="55">
        <v>1</v>
      </c>
      <c r="AJ15" s="55">
        <v>1</v>
      </c>
      <c r="AK15" s="55">
        <v>1</v>
      </c>
      <c r="AL15" s="55">
        <v>1</v>
      </c>
      <c r="AM15" s="55">
        <v>1</v>
      </c>
      <c r="AN15" s="55">
        <v>1</v>
      </c>
      <c r="AO15" s="55">
        <v>1</v>
      </c>
      <c r="AP15" s="55">
        <v>1</v>
      </c>
      <c r="AQ15" s="55">
        <v>1</v>
      </c>
      <c r="AR15" s="55">
        <v>1</v>
      </c>
      <c r="AS15" s="55">
        <v>1</v>
      </c>
      <c r="AT15" s="55">
        <v>1</v>
      </c>
      <c r="AU15" s="55">
        <v>1</v>
      </c>
      <c r="AV15" s="55">
        <v>1</v>
      </c>
      <c r="AW15" s="55">
        <v>1</v>
      </c>
      <c r="AX15" s="55">
        <v>1</v>
      </c>
      <c r="AY15" s="55">
        <v>1</v>
      </c>
      <c r="AZ15" s="55">
        <v>1</v>
      </c>
      <c r="BA15" s="55">
        <v>1</v>
      </c>
      <c r="BB15" s="55">
        <v>1</v>
      </c>
      <c r="BC15" s="55">
        <v>1</v>
      </c>
      <c r="BD15" s="55">
        <v>1</v>
      </c>
      <c r="BE15" s="55">
        <v>1</v>
      </c>
      <c r="BF15" s="55">
        <v>1</v>
      </c>
      <c r="BG15" s="55">
        <v>1</v>
      </c>
      <c r="BH15" s="55">
        <v>1</v>
      </c>
      <c r="BI15" s="55">
        <v>1</v>
      </c>
      <c r="BJ15" s="55">
        <v>0</v>
      </c>
      <c r="BK15" s="55">
        <v>1</v>
      </c>
      <c r="BL15" s="55">
        <v>1</v>
      </c>
      <c r="BM15" s="55">
        <v>1</v>
      </c>
      <c r="BN15" s="55">
        <v>1</v>
      </c>
      <c r="BO15" s="55">
        <v>1</v>
      </c>
      <c r="BP15" s="55">
        <v>1</v>
      </c>
      <c r="BQ15" s="55">
        <v>1</v>
      </c>
      <c r="BR15" s="55">
        <v>0</v>
      </c>
      <c r="BS15" s="55">
        <v>1</v>
      </c>
      <c r="BT15" s="55">
        <v>0</v>
      </c>
      <c r="BU15" s="55">
        <v>0</v>
      </c>
      <c r="BV15" s="55">
        <v>1</v>
      </c>
      <c r="BW15" s="55">
        <v>1</v>
      </c>
      <c r="BX15" s="55">
        <v>1</v>
      </c>
      <c r="BY15" s="55">
        <v>0</v>
      </c>
      <c r="BZ15" s="38">
        <f t="shared" si="62"/>
        <v>54</v>
      </c>
      <c r="CA15" s="40">
        <f t="shared" si="63"/>
        <v>85.714285714285708</v>
      </c>
      <c r="CB15" s="38">
        <f t="shared" si="64"/>
        <v>60</v>
      </c>
      <c r="CC15" s="50"/>
      <c r="CD15" s="40">
        <f t="shared" si="65"/>
        <v>30</v>
      </c>
      <c r="CE15" s="55">
        <v>1</v>
      </c>
      <c r="CF15" s="55">
        <v>1</v>
      </c>
      <c r="CG15" s="55">
        <v>0</v>
      </c>
      <c r="CH15" s="55">
        <v>0</v>
      </c>
      <c r="CI15" s="55">
        <v>0</v>
      </c>
      <c r="CJ15" s="55">
        <v>0</v>
      </c>
      <c r="CK15" s="38">
        <f t="shared" si="66"/>
        <v>2</v>
      </c>
      <c r="CL15" s="38">
        <f t="shared" si="67"/>
        <v>40</v>
      </c>
      <c r="CM15" s="50"/>
      <c r="CN15" s="41">
        <f t="shared" si="68"/>
        <v>40</v>
      </c>
      <c r="CO15" s="55">
        <v>172</v>
      </c>
      <c r="CP15" s="55">
        <v>170</v>
      </c>
      <c r="CQ15" s="40">
        <f t="shared" si="69"/>
        <v>98.837209302325576</v>
      </c>
      <c r="CR15" s="40">
        <f t="shared" si="70"/>
        <v>98.837209302325576</v>
      </c>
      <c r="CS15" s="55">
        <v>172</v>
      </c>
      <c r="CT15" s="55">
        <v>170</v>
      </c>
      <c r="CU15" s="40">
        <f t="shared" si="71"/>
        <v>98.837209302325576</v>
      </c>
      <c r="CV15" s="40">
        <f t="shared" si="72"/>
        <v>98.837209302325576</v>
      </c>
      <c r="CW15" s="50"/>
      <c r="CX15" s="40">
        <f t="shared" si="73"/>
        <v>98.837209302325576</v>
      </c>
      <c r="CY15" s="50"/>
      <c r="CZ15" s="40">
        <f t="shared" si="74"/>
        <v>60.534883720930232</v>
      </c>
      <c r="DA15" s="55">
        <v>1</v>
      </c>
      <c r="DB15" s="55">
        <v>1</v>
      </c>
      <c r="DC15" s="55">
        <v>1</v>
      </c>
      <c r="DD15" s="55">
        <v>1</v>
      </c>
      <c r="DE15" s="55">
        <v>1</v>
      </c>
      <c r="DF15" s="38">
        <f t="shared" si="75"/>
        <v>5</v>
      </c>
      <c r="DG15" s="38">
        <f t="shared" si="76"/>
        <v>100</v>
      </c>
      <c r="DH15" s="50"/>
      <c r="DI15" s="40">
        <f t="shared" si="77"/>
        <v>100</v>
      </c>
      <c r="DJ15" s="55">
        <v>1</v>
      </c>
      <c r="DK15" s="55">
        <v>831</v>
      </c>
      <c r="DL15" s="55">
        <v>706</v>
      </c>
      <c r="DM15" s="40">
        <f t="shared" si="78"/>
        <v>84.957882069795431</v>
      </c>
      <c r="DN15" s="38">
        <f t="shared" si="79"/>
        <v>2</v>
      </c>
      <c r="DO15" s="55">
        <v>0</v>
      </c>
      <c r="DP15" s="55">
        <v>19</v>
      </c>
      <c r="DQ15" s="55">
        <v>6</v>
      </c>
      <c r="DR15" s="56">
        <f t="shared" si="80"/>
        <v>28</v>
      </c>
      <c r="DS15" s="38">
        <f t="shared" si="81"/>
        <v>100</v>
      </c>
      <c r="DT15" s="50"/>
      <c r="DU15" s="40">
        <f t="shared" si="82"/>
        <v>100</v>
      </c>
      <c r="DV15" s="55">
        <v>172</v>
      </c>
      <c r="DW15" s="55">
        <v>171</v>
      </c>
      <c r="DX15" s="40">
        <f t="shared" si="83"/>
        <v>99.418604651162795</v>
      </c>
      <c r="DY15" s="40">
        <f t="shared" si="84"/>
        <v>99.418604651162795</v>
      </c>
      <c r="DZ15" s="50"/>
      <c r="EA15" s="40">
        <f t="shared" si="85"/>
        <v>99.418604651162795</v>
      </c>
      <c r="EB15" s="50"/>
      <c r="EC15" s="54">
        <f t="shared" si="86"/>
        <v>99.825581395348834</v>
      </c>
      <c r="ED15" s="55">
        <v>1</v>
      </c>
      <c r="EE15" s="55">
        <v>1</v>
      </c>
      <c r="EF15" s="55">
        <v>1</v>
      </c>
      <c r="EG15" s="55">
        <v>0</v>
      </c>
      <c r="EH15" s="55">
        <v>1</v>
      </c>
      <c r="EI15" s="38">
        <f t="shared" si="87"/>
        <v>4</v>
      </c>
      <c r="EJ15" s="38">
        <f t="shared" si="88"/>
        <v>80</v>
      </c>
      <c r="EK15" s="50"/>
      <c r="EL15" s="40">
        <f t="shared" si="89"/>
        <v>80</v>
      </c>
      <c r="EM15" s="55">
        <v>1</v>
      </c>
      <c r="EN15" s="55">
        <v>1</v>
      </c>
      <c r="EO15" s="55">
        <v>0</v>
      </c>
      <c r="EP15" s="55">
        <v>1</v>
      </c>
      <c r="EQ15" s="55">
        <v>1</v>
      </c>
      <c r="ER15" s="55">
        <v>1</v>
      </c>
      <c r="ES15" s="38">
        <f t="shared" si="90"/>
        <v>5</v>
      </c>
      <c r="ET15" s="38">
        <f t="shared" si="91"/>
        <v>100</v>
      </c>
      <c r="EU15" s="50"/>
      <c r="EV15" s="40">
        <f t="shared" si="92"/>
        <v>100</v>
      </c>
      <c r="EW15" s="55">
        <v>172</v>
      </c>
      <c r="EX15" s="55">
        <v>166</v>
      </c>
      <c r="EY15" s="54">
        <f t="shared" si="93"/>
        <v>96.511627906976756</v>
      </c>
      <c r="EZ15" s="40">
        <f t="shared" si="94"/>
        <v>96.511627906976756</v>
      </c>
      <c r="FA15" s="50"/>
      <c r="FB15" s="40">
        <f t="shared" si="95"/>
        <v>96.511627906976756</v>
      </c>
      <c r="FC15" s="50"/>
      <c r="FD15" s="54">
        <f t="shared" si="96"/>
        <v>92.953488372093034</v>
      </c>
      <c r="FE15" s="55">
        <v>172</v>
      </c>
      <c r="FF15" s="55">
        <v>172</v>
      </c>
      <c r="FG15" s="54">
        <f t="shared" ref="FG15:FG21" si="117">FF15/FE15*100</f>
        <v>100</v>
      </c>
      <c r="FH15" s="40">
        <f t="shared" si="97"/>
        <v>100</v>
      </c>
      <c r="FI15" s="50"/>
      <c r="FJ15" s="40">
        <f t="shared" si="98"/>
        <v>100</v>
      </c>
      <c r="FK15" s="55">
        <v>172</v>
      </c>
      <c r="FL15" s="55">
        <v>171</v>
      </c>
      <c r="FM15" s="54">
        <f t="shared" si="99"/>
        <v>99.418604651162795</v>
      </c>
      <c r="FN15" s="54">
        <f t="shared" si="100"/>
        <v>99.418604651162795</v>
      </c>
      <c r="FO15" s="50"/>
      <c r="FP15" s="40">
        <f t="shared" si="101"/>
        <v>99.418604651162795</v>
      </c>
      <c r="FQ15" s="55">
        <v>172</v>
      </c>
      <c r="FR15" s="55">
        <v>171</v>
      </c>
      <c r="FS15" s="54">
        <f t="shared" si="102"/>
        <v>99.418604651162795</v>
      </c>
      <c r="FT15" s="40">
        <f t="shared" si="103"/>
        <v>99.418604651162795</v>
      </c>
      <c r="FU15" s="50"/>
      <c r="FV15" s="40">
        <f t="shared" si="104"/>
        <v>99.418604651162795</v>
      </c>
      <c r="FW15" s="50"/>
      <c r="FX15" s="54">
        <f t="shared" si="105"/>
        <v>99.651162790697668</v>
      </c>
      <c r="FY15" s="55">
        <v>172</v>
      </c>
      <c r="FZ15" s="55">
        <v>171</v>
      </c>
      <c r="GA15" s="54">
        <f t="shared" si="106"/>
        <v>99.418604651162795</v>
      </c>
      <c r="GB15" s="40">
        <f t="shared" si="107"/>
        <v>99.418604651162795</v>
      </c>
      <c r="GC15" s="50"/>
      <c r="GD15" s="40">
        <f t="shared" si="108"/>
        <v>99.418604651162795</v>
      </c>
      <c r="GE15" s="55">
        <v>172</v>
      </c>
      <c r="GF15" s="55">
        <v>165</v>
      </c>
      <c r="GG15" s="54">
        <f t="shared" si="109"/>
        <v>95.930232558139537</v>
      </c>
      <c r="GH15" s="40">
        <f t="shared" si="110"/>
        <v>95.930232558139537</v>
      </c>
      <c r="GI15" s="50"/>
      <c r="GJ15" s="40">
        <f t="shared" si="111"/>
        <v>95.930232558139537</v>
      </c>
      <c r="GK15" s="55">
        <v>172</v>
      </c>
      <c r="GL15" s="55">
        <v>171</v>
      </c>
      <c r="GM15" s="54">
        <f t="shared" si="112"/>
        <v>99.418604651162795</v>
      </c>
      <c r="GN15" s="40">
        <f t="shared" si="113"/>
        <v>99.418604651162795</v>
      </c>
      <c r="GO15" s="50"/>
      <c r="GP15" s="40">
        <f t="shared" si="114"/>
        <v>99.418604651162795</v>
      </c>
      <c r="GQ15" s="50"/>
      <c r="GR15" s="54">
        <f t="shared" si="115"/>
        <v>98.372093023255815</v>
      </c>
      <c r="GS15" s="54">
        <f t="shared" si="116"/>
        <v>90.474418604651163</v>
      </c>
    </row>
    <row r="16" spans="1:201" s="57" customFormat="1" x14ac:dyDescent="0.4">
      <c r="A16" s="58" t="s">
        <v>315</v>
      </c>
      <c r="B16" s="55">
        <v>1</v>
      </c>
      <c r="C16" s="55">
        <v>1</v>
      </c>
      <c r="D16" s="55">
        <v>1</v>
      </c>
      <c r="E16" s="55">
        <v>1</v>
      </c>
      <c r="F16" s="55">
        <v>1</v>
      </c>
      <c r="G16" s="55">
        <v>1</v>
      </c>
      <c r="H16" s="55">
        <v>1</v>
      </c>
      <c r="I16" s="55">
        <v>1</v>
      </c>
      <c r="J16" s="55">
        <v>0</v>
      </c>
      <c r="K16" s="55">
        <v>1</v>
      </c>
      <c r="L16" s="38">
        <f t="shared" si="59"/>
        <v>9</v>
      </c>
      <c r="M16" s="40">
        <f t="shared" si="60"/>
        <v>90</v>
      </c>
      <c r="N16" s="38">
        <f t="shared" si="61"/>
        <v>100</v>
      </c>
      <c r="O16" s="55">
        <v>1</v>
      </c>
      <c r="P16" s="55">
        <v>1</v>
      </c>
      <c r="Q16" s="55">
        <v>1</v>
      </c>
      <c r="R16" s="55">
        <v>1</v>
      </c>
      <c r="S16" s="55">
        <v>1</v>
      </c>
      <c r="T16" s="55">
        <v>1</v>
      </c>
      <c r="U16" s="55">
        <v>0</v>
      </c>
      <c r="V16" s="55">
        <v>0</v>
      </c>
      <c r="W16" s="55">
        <v>0</v>
      </c>
      <c r="X16" s="55">
        <v>1</v>
      </c>
      <c r="Y16" s="55">
        <v>1</v>
      </c>
      <c r="Z16" s="55">
        <v>1</v>
      </c>
      <c r="AA16" s="55">
        <v>1</v>
      </c>
      <c r="AB16" s="55">
        <v>1</v>
      </c>
      <c r="AC16" s="55">
        <v>1</v>
      </c>
      <c r="AD16" s="55">
        <v>1</v>
      </c>
      <c r="AE16" s="55">
        <v>1</v>
      </c>
      <c r="AF16" s="55">
        <v>1</v>
      </c>
      <c r="AG16" s="55">
        <v>0</v>
      </c>
      <c r="AH16" s="55">
        <v>0</v>
      </c>
      <c r="AI16" s="55">
        <v>0</v>
      </c>
      <c r="AJ16" s="55">
        <v>1</v>
      </c>
      <c r="AK16" s="55">
        <v>1</v>
      </c>
      <c r="AL16" s="55">
        <v>1</v>
      </c>
      <c r="AM16" s="55">
        <v>1</v>
      </c>
      <c r="AN16" s="55">
        <v>1</v>
      </c>
      <c r="AO16" s="55">
        <v>1</v>
      </c>
      <c r="AP16" s="55">
        <v>1</v>
      </c>
      <c r="AQ16" s="55">
        <v>1</v>
      </c>
      <c r="AR16" s="55">
        <v>1</v>
      </c>
      <c r="AS16" s="55">
        <v>1</v>
      </c>
      <c r="AT16" s="55">
        <v>1</v>
      </c>
      <c r="AU16" s="55">
        <v>1</v>
      </c>
      <c r="AV16" s="55">
        <v>1</v>
      </c>
      <c r="AW16" s="55">
        <v>1</v>
      </c>
      <c r="AX16" s="55">
        <v>1</v>
      </c>
      <c r="AY16" s="55">
        <v>1</v>
      </c>
      <c r="AZ16" s="55">
        <v>1</v>
      </c>
      <c r="BA16" s="55">
        <v>1</v>
      </c>
      <c r="BB16" s="55">
        <v>1</v>
      </c>
      <c r="BC16" s="55">
        <v>1</v>
      </c>
      <c r="BD16" s="55">
        <v>1</v>
      </c>
      <c r="BE16" s="55">
        <v>1</v>
      </c>
      <c r="BF16" s="55">
        <v>1</v>
      </c>
      <c r="BG16" s="55">
        <v>1</v>
      </c>
      <c r="BH16" s="55">
        <v>1</v>
      </c>
      <c r="BI16" s="55">
        <v>1</v>
      </c>
      <c r="BJ16" s="55">
        <v>1</v>
      </c>
      <c r="BK16" s="55">
        <v>1</v>
      </c>
      <c r="BL16" s="55">
        <v>1</v>
      </c>
      <c r="BM16" s="55">
        <v>1</v>
      </c>
      <c r="BN16" s="55">
        <v>1</v>
      </c>
      <c r="BO16" s="55">
        <v>1</v>
      </c>
      <c r="BP16" s="55">
        <v>1</v>
      </c>
      <c r="BQ16" s="55">
        <v>1</v>
      </c>
      <c r="BR16" s="55">
        <v>1</v>
      </c>
      <c r="BS16" s="55">
        <v>0</v>
      </c>
      <c r="BT16" s="55">
        <v>1</v>
      </c>
      <c r="BU16" s="55">
        <v>0</v>
      </c>
      <c r="BV16" s="55">
        <v>1</v>
      </c>
      <c r="BW16" s="55">
        <v>1</v>
      </c>
      <c r="BX16" s="55">
        <v>0</v>
      </c>
      <c r="BY16" s="55">
        <v>1</v>
      </c>
      <c r="BZ16" s="38">
        <f t="shared" si="62"/>
        <v>54</v>
      </c>
      <c r="CA16" s="40">
        <f t="shared" si="63"/>
        <v>85.714285714285708</v>
      </c>
      <c r="CB16" s="38">
        <f t="shared" si="64"/>
        <v>60</v>
      </c>
      <c r="CC16" s="50"/>
      <c r="CD16" s="40">
        <f t="shared" si="65"/>
        <v>80</v>
      </c>
      <c r="CE16" s="55">
        <v>1</v>
      </c>
      <c r="CF16" s="55">
        <v>1</v>
      </c>
      <c r="CG16" s="55">
        <v>1</v>
      </c>
      <c r="CH16" s="55">
        <v>1</v>
      </c>
      <c r="CI16" s="55">
        <v>0</v>
      </c>
      <c r="CJ16" s="55">
        <v>0</v>
      </c>
      <c r="CK16" s="38">
        <f t="shared" si="66"/>
        <v>4</v>
      </c>
      <c r="CL16" s="38">
        <f t="shared" si="67"/>
        <v>80</v>
      </c>
      <c r="CM16" s="50"/>
      <c r="CN16" s="41">
        <f t="shared" si="68"/>
        <v>80</v>
      </c>
      <c r="CO16" s="55">
        <v>100</v>
      </c>
      <c r="CP16" s="55">
        <v>99</v>
      </c>
      <c r="CQ16" s="40">
        <f t="shared" si="69"/>
        <v>99</v>
      </c>
      <c r="CR16" s="40">
        <f t="shared" si="70"/>
        <v>99</v>
      </c>
      <c r="CS16" s="55">
        <v>100</v>
      </c>
      <c r="CT16" s="55">
        <v>99</v>
      </c>
      <c r="CU16" s="40">
        <f t="shared" si="71"/>
        <v>99</v>
      </c>
      <c r="CV16" s="40">
        <f t="shared" si="72"/>
        <v>99</v>
      </c>
      <c r="CW16" s="50"/>
      <c r="CX16" s="40">
        <f t="shared" si="73"/>
        <v>99</v>
      </c>
      <c r="CY16" s="50"/>
      <c r="CZ16" s="40">
        <f t="shared" si="74"/>
        <v>87.6</v>
      </c>
      <c r="DA16" s="55">
        <v>1</v>
      </c>
      <c r="DB16" s="55">
        <v>1</v>
      </c>
      <c r="DC16" s="55">
        <v>1</v>
      </c>
      <c r="DD16" s="55">
        <v>1</v>
      </c>
      <c r="DE16" s="55">
        <v>1</v>
      </c>
      <c r="DF16" s="38">
        <f t="shared" si="75"/>
        <v>5</v>
      </c>
      <c r="DG16" s="38">
        <f t="shared" si="76"/>
        <v>100</v>
      </c>
      <c r="DH16" s="50"/>
      <c r="DI16" s="40">
        <f t="shared" si="77"/>
        <v>100</v>
      </c>
      <c r="DJ16" s="55">
        <v>1</v>
      </c>
      <c r="DK16" s="55">
        <v>683</v>
      </c>
      <c r="DL16" s="55">
        <v>352</v>
      </c>
      <c r="DM16" s="40">
        <f t="shared" si="78"/>
        <v>51.537335285505122</v>
      </c>
      <c r="DN16" s="38">
        <f t="shared" si="79"/>
        <v>2</v>
      </c>
      <c r="DO16" s="55">
        <v>1</v>
      </c>
      <c r="DP16" s="55">
        <v>69</v>
      </c>
      <c r="DQ16" s="55">
        <v>1</v>
      </c>
      <c r="DR16" s="56">
        <f t="shared" si="80"/>
        <v>74</v>
      </c>
      <c r="DS16" s="38">
        <f t="shared" si="81"/>
        <v>100</v>
      </c>
      <c r="DT16" s="50"/>
      <c r="DU16" s="40">
        <f t="shared" si="82"/>
        <v>100</v>
      </c>
      <c r="DV16" s="55">
        <v>100</v>
      </c>
      <c r="DW16" s="55">
        <v>90</v>
      </c>
      <c r="DX16" s="40">
        <f t="shared" si="83"/>
        <v>90</v>
      </c>
      <c r="DY16" s="40">
        <f t="shared" si="84"/>
        <v>90</v>
      </c>
      <c r="DZ16" s="50"/>
      <c r="EA16" s="40">
        <f t="shared" si="85"/>
        <v>90</v>
      </c>
      <c r="EB16" s="50"/>
      <c r="EC16" s="54">
        <f t="shared" si="86"/>
        <v>97</v>
      </c>
      <c r="ED16" s="55">
        <v>1</v>
      </c>
      <c r="EE16" s="55">
        <v>0</v>
      </c>
      <c r="EF16" s="55">
        <v>0</v>
      </c>
      <c r="EG16" s="55">
        <v>0</v>
      </c>
      <c r="EH16" s="55">
        <v>0</v>
      </c>
      <c r="EI16" s="38">
        <f t="shared" si="87"/>
        <v>1</v>
      </c>
      <c r="EJ16" s="38">
        <f t="shared" si="88"/>
        <v>20</v>
      </c>
      <c r="EK16" s="50"/>
      <c r="EL16" s="40">
        <f t="shared" si="89"/>
        <v>20</v>
      </c>
      <c r="EM16" s="55">
        <v>1</v>
      </c>
      <c r="EN16" s="55">
        <v>1</v>
      </c>
      <c r="EO16" s="55">
        <v>0</v>
      </c>
      <c r="EP16" s="55">
        <v>1</v>
      </c>
      <c r="EQ16" s="55">
        <v>1</v>
      </c>
      <c r="ER16" s="55">
        <v>1</v>
      </c>
      <c r="ES16" s="38">
        <f t="shared" si="90"/>
        <v>5</v>
      </c>
      <c r="ET16" s="38">
        <f t="shared" si="91"/>
        <v>100</v>
      </c>
      <c r="EU16" s="50"/>
      <c r="EV16" s="40">
        <f t="shared" si="92"/>
        <v>100</v>
      </c>
      <c r="EW16" s="55">
        <v>100</v>
      </c>
      <c r="EX16" s="55">
        <v>93</v>
      </c>
      <c r="EY16" s="54">
        <f t="shared" si="93"/>
        <v>93</v>
      </c>
      <c r="EZ16" s="40">
        <f t="shared" si="94"/>
        <v>93</v>
      </c>
      <c r="FA16" s="50"/>
      <c r="FB16" s="40">
        <f t="shared" si="95"/>
        <v>93</v>
      </c>
      <c r="FC16" s="50"/>
      <c r="FD16" s="54">
        <f t="shared" si="96"/>
        <v>73.900000000000006</v>
      </c>
      <c r="FE16" s="55">
        <v>100</v>
      </c>
      <c r="FF16" s="55">
        <v>89</v>
      </c>
      <c r="FG16" s="54">
        <f t="shared" si="117"/>
        <v>89</v>
      </c>
      <c r="FH16" s="40">
        <f t="shared" si="97"/>
        <v>89</v>
      </c>
      <c r="FI16" s="50"/>
      <c r="FJ16" s="40">
        <f t="shared" si="98"/>
        <v>89</v>
      </c>
      <c r="FK16" s="55">
        <v>100</v>
      </c>
      <c r="FL16" s="55">
        <v>95</v>
      </c>
      <c r="FM16" s="54">
        <f t="shared" si="99"/>
        <v>95</v>
      </c>
      <c r="FN16" s="54">
        <f t="shared" si="100"/>
        <v>95</v>
      </c>
      <c r="FO16" s="50"/>
      <c r="FP16" s="40">
        <f t="shared" si="101"/>
        <v>95</v>
      </c>
      <c r="FQ16" s="55">
        <v>100</v>
      </c>
      <c r="FR16" s="55">
        <v>96</v>
      </c>
      <c r="FS16" s="54">
        <f t="shared" si="102"/>
        <v>96</v>
      </c>
      <c r="FT16" s="40">
        <f t="shared" si="103"/>
        <v>96</v>
      </c>
      <c r="FU16" s="50"/>
      <c r="FV16" s="40">
        <f t="shared" si="104"/>
        <v>96</v>
      </c>
      <c r="FW16" s="50"/>
      <c r="FX16" s="54">
        <f t="shared" si="105"/>
        <v>92.8</v>
      </c>
      <c r="FY16" s="55">
        <v>100</v>
      </c>
      <c r="FZ16" s="55">
        <v>91</v>
      </c>
      <c r="GA16" s="54">
        <f t="shared" si="106"/>
        <v>91</v>
      </c>
      <c r="GB16" s="40">
        <f t="shared" si="107"/>
        <v>91</v>
      </c>
      <c r="GC16" s="50"/>
      <c r="GD16" s="40">
        <f t="shared" si="108"/>
        <v>91</v>
      </c>
      <c r="GE16" s="55">
        <v>100</v>
      </c>
      <c r="GF16" s="55">
        <v>83</v>
      </c>
      <c r="GG16" s="54">
        <f t="shared" si="109"/>
        <v>83</v>
      </c>
      <c r="GH16" s="40">
        <f t="shared" si="110"/>
        <v>83</v>
      </c>
      <c r="GI16" s="50"/>
      <c r="GJ16" s="40">
        <f t="shared" si="111"/>
        <v>83</v>
      </c>
      <c r="GK16" s="55">
        <v>100</v>
      </c>
      <c r="GL16" s="55">
        <v>95</v>
      </c>
      <c r="GM16" s="54">
        <f t="shared" si="112"/>
        <v>95</v>
      </c>
      <c r="GN16" s="40">
        <f t="shared" si="113"/>
        <v>95</v>
      </c>
      <c r="GO16" s="50"/>
      <c r="GP16" s="40">
        <f t="shared" si="114"/>
        <v>95</v>
      </c>
      <c r="GQ16" s="50"/>
      <c r="GR16" s="54">
        <f t="shared" si="115"/>
        <v>90.6</v>
      </c>
      <c r="GS16" s="54">
        <f t="shared" si="116"/>
        <v>89.105000000000004</v>
      </c>
    </row>
    <row r="17" spans="1:201" s="57" customFormat="1" x14ac:dyDescent="0.4">
      <c r="A17" s="58" t="s">
        <v>316</v>
      </c>
      <c r="B17" s="55">
        <v>1</v>
      </c>
      <c r="C17" s="55">
        <v>1</v>
      </c>
      <c r="D17" s="55">
        <v>1</v>
      </c>
      <c r="E17" s="55">
        <v>1</v>
      </c>
      <c r="F17" s="55">
        <v>1</v>
      </c>
      <c r="G17" s="55">
        <v>1</v>
      </c>
      <c r="H17" s="55">
        <v>1</v>
      </c>
      <c r="I17" s="55">
        <v>1</v>
      </c>
      <c r="J17" s="55">
        <v>1</v>
      </c>
      <c r="K17" s="55">
        <v>1</v>
      </c>
      <c r="L17" s="38">
        <f t="shared" si="59"/>
        <v>10</v>
      </c>
      <c r="M17" s="40">
        <f t="shared" si="60"/>
        <v>100</v>
      </c>
      <c r="N17" s="38">
        <f t="shared" si="61"/>
        <v>100</v>
      </c>
      <c r="O17" s="55">
        <v>1</v>
      </c>
      <c r="P17" s="55">
        <v>1</v>
      </c>
      <c r="Q17" s="55">
        <v>1</v>
      </c>
      <c r="R17" s="55">
        <v>1</v>
      </c>
      <c r="S17" s="55">
        <v>1</v>
      </c>
      <c r="T17" s="55">
        <v>1</v>
      </c>
      <c r="U17" s="55">
        <v>0</v>
      </c>
      <c r="V17" s="55">
        <v>0</v>
      </c>
      <c r="W17" s="55">
        <v>0</v>
      </c>
      <c r="X17" s="55">
        <v>1</v>
      </c>
      <c r="Y17" s="55">
        <v>1</v>
      </c>
      <c r="Z17" s="55">
        <v>1</v>
      </c>
      <c r="AA17" s="55">
        <v>1</v>
      </c>
      <c r="AB17" s="55">
        <v>1</v>
      </c>
      <c r="AC17" s="55">
        <v>1</v>
      </c>
      <c r="AD17" s="55">
        <v>1</v>
      </c>
      <c r="AE17" s="55">
        <v>1</v>
      </c>
      <c r="AF17" s="55">
        <v>1</v>
      </c>
      <c r="AG17" s="55">
        <v>1</v>
      </c>
      <c r="AH17" s="55">
        <v>1</v>
      </c>
      <c r="AI17" s="55">
        <v>1</v>
      </c>
      <c r="AJ17" s="55">
        <v>1</v>
      </c>
      <c r="AK17" s="55">
        <v>1</v>
      </c>
      <c r="AL17" s="55">
        <v>1</v>
      </c>
      <c r="AM17" s="55">
        <v>1</v>
      </c>
      <c r="AN17" s="55">
        <v>1</v>
      </c>
      <c r="AO17" s="55">
        <v>1</v>
      </c>
      <c r="AP17" s="55">
        <v>1</v>
      </c>
      <c r="AQ17" s="55">
        <v>1</v>
      </c>
      <c r="AR17" s="55">
        <v>1</v>
      </c>
      <c r="AS17" s="55">
        <v>1</v>
      </c>
      <c r="AT17" s="55">
        <v>1</v>
      </c>
      <c r="AU17" s="55">
        <v>1</v>
      </c>
      <c r="AV17" s="55">
        <v>1</v>
      </c>
      <c r="AW17" s="55">
        <v>1</v>
      </c>
      <c r="AX17" s="55">
        <v>1</v>
      </c>
      <c r="AY17" s="55">
        <v>1</v>
      </c>
      <c r="AZ17" s="55">
        <v>1</v>
      </c>
      <c r="BA17" s="55">
        <v>1</v>
      </c>
      <c r="BB17" s="55">
        <v>1</v>
      </c>
      <c r="BC17" s="55">
        <v>1</v>
      </c>
      <c r="BD17" s="55">
        <v>1</v>
      </c>
      <c r="BE17" s="55">
        <v>1</v>
      </c>
      <c r="BF17" s="55">
        <v>1</v>
      </c>
      <c r="BG17" s="55">
        <v>1</v>
      </c>
      <c r="BH17" s="55">
        <v>1</v>
      </c>
      <c r="BI17" s="55">
        <v>1</v>
      </c>
      <c r="BJ17" s="55">
        <v>0</v>
      </c>
      <c r="BK17" s="55">
        <v>1</v>
      </c>
      <c r="BL17" s="55">
        <v>1</v>
      </c>
      <c r="BM17" s="55">
        <v>1</v>
      </c>
      <c r="BN17" s="55">
        <v>1</v>
      </c>
      <c r="BO17" s="55">
        <v>1</v>
      </c>
      <c r="BP17" s="55">
        <v>1</v>
      </c>
      <c r="BQ17" s="55">
        <v>1</v>
      </c>
      <c r="BR17" s="55">
        <v>1</v>
      </c>
      <c r="BS17" s="55">
        <v>1</v>
      </c>
      <c r="BT17" s="55">
        <v>1</v>
      </c>
      <c r="BU17" s="55">
        <v>1</v>
      </c>
      <c r="BV17" s="55">
        <v>1</v>
      </c>
      <c r="BW17" s="55">
        <v>1</v>
      </c>
      <c r="BX17" s="55">
        <v>1</v>
      </c>
      <c r="BY17" s="55">
        <v>1</v>
      </c>
      <c r="BZ17" s="38">
        <f t="shared" si="62"/>
        <v>59</v>
      </c>
      <c r="CA17" s="40">
        <f t="shared" si="63"/>
        <v>93.650793650793645</v>
      </c>
      <c r="CB17" s="38">
        <f t="shared" si="64"/>
        <v>100</v>
      </c>
      <c r="CC17" s="50"/>
      <c r="CD17" s="40">
        <f t="shared" si="65"/>
        <v>100</v>
      </c>
      <c r="CE17" s="55">
        <v>1</v>
      </c>
      <c r="CF17" s="55">
        <v>1</v>
      </c>
      <c r="CG17" s="55">
        <v>1</v>
      </c>
      <c r="CH17" s="55">
        <v>1</v>
      </c>
      <c r="CI17" s="55">
        <v>0</v>
      </c>
      <c r="CJ17" s="55">
        <v>0</v>
      </c>
      <c r="CK17" s="38">
        <f t="shared" si="66"/>
        <v>4</v>
      </c>
      <c r="CL17" s="38">
        <f t="shared" si="67"/>
        <v>80</v>
      </c>
      <c r="CM17" s="50"/>
      <c r="CN17" s="41">
        <f t="shared" si="68"/>
        <v>80</v>
      </c>
      <c r="CO17" s="55">
        <v>150</v>
      </c>
      <c r="CP17" s="55">
        <v>150</v>
      </c>
      <c r="CQ17" s="40">
        <f t="shared" si="69"/>
        <v>100</v>
      </c>
      <c r="CR17" s="40">
        <f t="shared" si="70"/>
        <v>100</v>
      </c>
      <c r="CS17" s="55">
        <v>150</v>
      </c>
      <c r="CT17" s="55">
        <v>150</v>
      </c>
      <c r="CU17" s="40">
        <f t="shared" si="71"/>
        <v>100</v>
      </c>
      <c r="CV17" s="40">
        <f t="shared" si="72"/>
        <v>100</v>
      </c>
      <c r="CW17" s="50"/>
      <c r="CX17" s="40">
        <f t="shared" si="73"/>
        <v>100</v>
      </c>
      <c r="CY17" s="50"/>
      <c r="CZ17" s="40">
        <f t="shared" si="74"/>
        <v>94</v>
      </c>
      <c r="DA17" s="55">
        <v>1</v>
      </c>
      <c r="DB17" s="55">
        <v>1</v>
      </c>
      <c r="DC17" s="55">
        <v>1</v>
      </c>
      <c r="DD17" s="55">
        <v>1</v>
      </c>
      <c r="DE17" s="55">
        <v>1</v>
      </c>
      <c r="DF17" s="38">
        <f t="shared" si="75"/>
        <v>5</v>
      </c>
      <c r="DG17" s="38">
        <f t="shared" si="76"/>
        <v>100</v>
      </c>
      <c r="DH17" s="50"/>
      <c r="DI17" s="40">
        <f t="shared" si="77"/>
        <v>100</v>
      </c>
      <c r="DJ17" s="55">
        <v>1</v>
      </c>
      <c r="DK17" s="55">
        <v>1020</v>
      </c>
      <c r="DL17" s="55">
        <v>720</v>
      </c>
      <c r="DM17" s="40">
        <f t="shared" si="78"/>
        <v>70.588235294117652</v>
      </c>
      <c r="DN17" s="38">
        <f t="shared" si="79"/>
        <v>2</v>
      </c>
      <c r="DO17" s="55">
        <v>3</v>
      </c>
      <c r="DP17" s="55">
        <v>3</v>
      </c>
      <c r="DQ17" s="55">
        <v>0</v>
      </c>
      <c r="DR17" s="56">
        <f t="shared" si="80"/>
        <v>9</v>
      </c>
      <c r="DS17" s="38">
        <f t="shared" si="81"/>
        <v>100</v>
      </c>
      <c r="DT17" s="50"/>
      <c r="DU17" s="40">
        <f t="shared" si="82"/>
        <v>100</v>
      </c>
      <c r="DV17" s="55">
        <v>150</v>
      </c>
      <c r="DW17" s="55">
        <v>150</v>
      </c>
      <c r="DX17" s="40">
        <f t="shared" si="83"/>
        <v>100</v>
      </c>
      <c r="DY17" s="40">
        <f t="shared" si="84"/>
        <v>100</v>
      </c>
      <c r="DZ17" s="50"/>
      <c r="EA17" s="40">
        <f t="shared" si="85"/>
        <v>100</v>
      </c>
      <c r="EB17" s="50"/>
      <c r="EC17" s="54">
        <f t="shared" si="86"/>
        <v>100</v>
      </c>
      <c r="ED17" s="55">
        <v>1</v>
      </c>
      <c r="EE17" s="55">
        <v>0</v>
      </c>
      <c r="EF17" s="55">
        <v>1</v>
      </c>
      <c r="EG17" s="55">
        <v>0</v>
      </c>
      <c r="EH17" s="55">
        <v>1</v>
      </c>
      <c r="EI17" s="38">
        <f t="shared" si="87"/>
        <v>3</v>
      </c>
      <c r="EJ17" s="38">
        <f t="shared" si="88"/>
        <v>60</v>
      </c>
      <c r="EK17" s="50"/>
      <c r="EL17" s="40">
        <f t="shared" si="89"/>
        <v>60</v>
      </c>
      <c r="EM17" s="55">
        <v>0</v>
      </c>
      <c r="EN17" s="55">
        <v>0</v>
      </c>
      <c r="EO17" s="55">
        <v>0</v>
      </c>
      <c r="EP17" s="55">
        <v>1</v>
      </c>
      <c r="EQ17" s="55">
        <v>1</v>
      </c>
      <c r="ER17" s="55">
        <v>1</v>
      </c>
      <c r="ES17" s="38">
        <f t="shared" si="90"/>
        <v>3</v>
      </c>
      <c r="ET17" s="38">
        <f t="shared" si="91"/>
        <v>60</v>
      </c>
      <c r="EU17" s="50"/>
      <c r="EV17" s="40">
        <f t="shared" si="92"/>
        <v>60</v>
      </c>
      <c r="EW17" s="55">
        <v>150</v>
      </c>
      <c r="EX17" s="55">
        <v>150</v>
      </c>
      <c r="EY17" s="54">
        <f t="shared" si="93"/>
        <v>100</v>
      </c>
      <c r="EZ17" s="40">
        <f t="shared" si="94"/>
        <v>100</v>
      </c>
      <c r="FA17" s="50"/>
      <c r="FB17" s="40">
        <f t="shared" si="95"/>
        <v>100</v>
      </c>
      <c r="FC17" s="50"/>
      <c r="FD17" s="54">
        <f t="shared" si="96"/>
        <v>72</v>
      </c>
      <c r="FE17" s="55">
        <v>150</v>
      </c>
      <c r="FF17" s="55">
        <v>150</v>
      </c>
      <c r="FG17" s="54">
        <f t="shared" si="117"/>
        <v>100</v>
      </c>
      <c r="FH17" s="40">
        <f t="shared" si="97"/>
        <v>100</v>
      </c>
      <c r="FI17" s="50"/>
      <c r="FJ17" s="40">
        <f t="shared" si="98"/>
        <v>100</v>
      </c>
      <c r="FK17" s="55">
        <v>150</v>
      </c>
      <c r="FL17" s="55">
        <v>150</v>
      </c>
      <c r="FM17" s="54">
        <f t="shared" si="99"/>
        <v>100</v>
      </c>
      <c r="FN17" s="54">
        <f t="shared" si="100"/>
        <v>100</v>
      </c>
      <c r="FO17" s="50"/>
      <c r="FP17" s="40">
        <f t="shared" si="101"/>
        <v>100</v>
      </c>
      <c r="FQ17" s="55">
        <v>150</v>
      </c>
      <c r="FR17" s="55">
        <v>150</v>
      </c>
      <c r="FS17" s="54">
        <f t="shared" si="102"/>
        <v>100</v>
      </c>
      <c r="FT17" s="40">
        <f t="shared" si="103"/>
        <v>100</v>
      </c>
      <c r="FU17" s="50"/>
      <c r="FV17" s="40">
        <f t="shared" si="104"/>
        <v>100</v>
      </c>
      <c r="FW17" s="50"/>
      <c r="FX17" s="54">
        <f t="shared" si="105"/>
        <v>100</v>
      </c>
      <c r="FY17" s="55">
        <v>150</v>
      </c>
      <c r="FZ17" s="55">
        <v>150</v>
      </c>
      <c r="GA17" s="54">
        <f t="shared" si="106"/>
        <v>100</v>
      </c>
      <c r="GB17" s="40">
        <f t="shared" si="107"/>
        <v>100</v>
      </c>
      <c r="GC17" s="50"/>
      <c r="GD17" s="40">
        <f t="shared" si="108"/>
        <v>100</v>
      </c>
      <c r="GE17" s="55">
        <v>150</v>
      </c>
      <c r="GF17" s="55">
        <v>150</v>
      </c>
      <c r="GG17" s="54">
        <f t="shared" si="109"/>
        <v>100</v>
      </c>
      <c r="GH17" s="40">
        <f t="shared" si="110"/>
        <v>100</v>
      </c>
      <c r="GI17" s="50"/>
      <c r="GJ17" s="40">
        <f t="shared" si="111"/>
        <v>100</v>
      </c>
      <c r="GK17" s="55">
        <v>150</v>
      </c>
      <c r="GL17" s="55">
        <v>150</v>
      </c>
      <c r="GM17" s="54">
        <f t="shared" si="112"/>
        <v>100</v>
      </c>
      <c r="GN17" s="40">
        <f t="shared" si="113"/>
        <v>100</v>
      </c>
      <c r="GO17" s="50"/>
      <c r="GP17" s="40">
        <f t="shared" si="114"/>
        <v>100</v>
      </c>
      <c r="GQ17" s="50"/>
      <c r="GR17" s="54">
        <f t="shared" si="115"/>
        <v>100</v>
      </c>
      <c r="GS17" s="54">
        <f t="shared" si="116"/>
        <v>94.6</v>
      </c>
    </row>
    <row r="18" spans="1:201" s="57" customFormat="1" x14ac:dyDescent="0.4">
      <c r="A18" s="58" t="s">
        <v>329</v>
      </c>
      <c r="B18" s="55">
        <v>1</v>
      </c>
      <c r="C18" s="55">
        <v>1</v>
      </c>
      <c r="D18" s="55">
        <v>0</v>
      </c>
      <c r="E18" s="55">
        <v>1</v>
      </c>
      <c r="F18" s="55">
        <v>1</v>
      </c>
      <c r="G18" s="55">
        <v>1</v>
      </c>
      <c r="H18" s="55">
        <v>0</v>
      </c>
      <c r="I18" s="55">
        <v>1</v>
      </c>
      <c r="J18" s="55">
        <v>0</v>
      </c>
      <c r="K18" s="55">
        <v>1</v>
      </c>
      <c r="L18" s="38">
        <f t="shared" si="59"/>
        <v>7</v>
      </c>
      <c r="M18" s="40">
        <f t="shared" si="60"/>
        <v>70</v>
      </c>
      <c r="N18" s="38">
        <f t="shared" si="61"/>
        <v>40</v>
      </c>
      <c r="O18" s="55">
        <v>1</v>
      </c>
      <c r="P18" s="55">
        <v>1</v>
      </c>
      <c r="Q18" s="55">
        <v>1</v>
      </c>
      <c r="R18" s="55">
        <v>1</v>
      </c>
      <c r="S18" s="55">
        <v>1</v>
      </c>
      <c r="T18" s="55">
        <v>1</v>
      </c>
      <c r="U18" s="55">
        <v>0</v>
      </c>
      <c r="V18" s="55">
        <v>0</v>
      </c>
      <c r="W18" s="55">
        <v>0</v>
      </c>
      <c r="X18" s="55">
        <v>1</v>
      </c>
      <c r="Y18" s="55">
        <v>1</v>
      </c>
      <c r="Z18" s="55">
        <v>1</v>
      </c>
      <c r="AA18" s="55">
        <v>1</v>
      </c>
      <c r="AB18" s="55">
        <v>0</v>
      </c>
      <c r="AC18" s="55">
        <v>1</v>
      </c>
      <c r="AD18" s="55">
        <v>1</v>
      </c>
      <c r="AE18" s="55">
        <v>1</v>
      </c>
      <c r="AF18" s="55">
        <v>1</v>
      </c>
      <c r="AG18" s="55">
        <v>1</v>
      </c>
      <c r="AH18" s="55">
        <v>1</v>
      </c>
      <c r="AI18" s="55">
        <v>1</v>
      </c>
      <c r="AJ18" s="55">
        <v>1</v>
      </c>
      <c r="AK18" s="55">
        <v>0</v>
      </c>
      <c r="AL18" s="55">
        <v>1</v>
      </c>
      <c r="AM18" s="55">
        <v>1</v>
      </c>
      <c r="AN18" s="55">
        <v>1</v>
      </c>
      <c r="AO18" s="55">
        <v>1</v>
      </c>
      <c r="AP18" s="55">
        <v>1</v>
      </c>
      <c r="AQ18" s="55">
        <v>1</v>
      </c>
      <c r="AR18" s="55">
        <v>1</v>
      </c>
      <c r="AS18" s="55">
        <v>1</v>
      </c>
      <c r="AT18" s="55">
        <v>1</v>
      </c>
      <c r="AU18" s="55">
        <v>1</v>
      </c>
      <c r="AV18" s="55">
        <v>1</v>
      </c>
      <c r="AW18" s="55">
        <v>1</v>
      </c>
      <c r="AX18" s="55">
        <v>1</v>
      </c>
      <c r="AY18" s="55">
        <v>1</v>
      </c>
      <c r="AZ18" s="55">
        <v>1</v>
      </c>
      <c r="BA18" s="55">
        <v>1</v>
      </c>
      <c r="BB18" s="55">
        <v>1</v>
      </c>
      <c r="BC18" s="55">
        <v>1</v>
      </c>
      <c r="BD18" s="55">
        <v>1</v>
      </c>
      <c r="BE18" s="55">
        <v>1</v>
      </c>
      <c r="BF18" s="55">
        <v>1</v>
      </c>
      <c r="BG18" s="55">
        <v>1</v>
      </c>
      <c r="BH18" s="55">
        <v>1</v>
      </c>
      <c r="BI18" s="55">
        <v>1</v>
      </c>
      <c r="BJ18" s="55">
        <v>1</v>
      </c>
      <c r="BK18" s="55">
        <v>1</v>
      </c>
      <c r="BL18" s="55">
        <v>1</v>
      </c>
      <c r="BM18" s="55">
        <v>1</v>
      </c>
      <c r="BN18" s="55">
        <v>1</v>
      </c>
      <c r="BO18" s="55">
        <v>1</v>
      </c>
      <c r="BP18" s="55">
        <v>1</v>
      </c>
      <c r="BQ18" s="55">
        <v>1</v>
      </c>
      <c r="BR18" s="55">
        <v>1</v>
      </c>
      <c r="BS18" s="55">
        <v>1</v>
      </c>
      <c r="BT18" s="55">
        <v>1</v>
      </c>
      <c r="BU18" s="55">
        <v>0</v>
      </c>
      <c r="BV18" s="55">
        <v>1</v>
      </c>
      <c r="BW18" s="55">
        <v>1</v>
      </c>
      <c r="BX18" s="55">
        <v>0</v>
      </c>
      <c r="BY18" s="55">
        <v>1</v>
      </c>
      <c r="BZ18" s="38">
        <f t="shared" si="62"/>
        <v>56</v>
      </c>
      <c r="CA18" s="40">
        <f t="shared" si="63"/>
        <v>88.888888888888886</v>
      </c>
      <c r="CB18" s="38">
        <f t="shared" si="64"/>
        <v>60</v>
      </c>
      <c r="CC18" s="50"/>
      <c r="CD18" s="40">
        <f t="shared" si="65"/>
        <v>50</v>
      </c>
      <c r="CE18" s="55">
        <v>1</v>
      </c>
      <c r="CF18" s="55">
        <v>1</v>
      </c>
      <c r="CG18" s="55">
        <v>1</v>
      </c>
      <c r="CH18" s="55">
        <v>0</v>
      </c>
      <c r="CI18" s="55">
        <v>1</v>
      </c>
      <c r="CJ18" s="55">
        <v>1</v>
      </c>
      <c r="CK18" s="38">
        <f t="shared" si="66"/>
        <v>5</v>
      </c>
      <c r="CL18" s="38">
        <f t="shared" si="67"/>
        <v>100</v>
      </c>
      <c r="CM18" s="50"/>
      <c r="CN18" s="41">
        <f t="shared" si="68"/>
        <v>100</v>
      </c>
      <c r="CO18" s="55">
        <v>50</v>
      </c>
      <c r="CP18" s="55">
        <v>50</v>
      </c>
      <c r="CQ18" s="40">
        <f t="shared" si="69"/>
        <v>100</v>
      </c>
      <c r="CR18" s="40">
        <f t="shared" si="70"/>
        <v>100</v>
      </c>
      <c r="CS18" s="55">
        <v>50</v>
      </c>
      <c r="CT18" s="55">
        <v>50</v>
      </c>
      <c r="CU18" s="40">
        <f t="shared" si="71"/>
        <v>100</v>
      </c>
      <c r="CV18" s="40">
        <f t="shared" si="72"/>
        <v>100</v>
      </c>
      <c r="CW18" s="50"/>
      <c r="CX18" s="40">
        <f t="shared" si="73"/>
        <v>100</v>
      </c>
      <c r="CY18" s="50"/>
      <c r="CZ18" s="40">
        <f t="shared" si="74"/>
        <v>85</v>
      </c>
      <c r="DA18" s="55">
        <v>1</v>
      </c>
      <c r="DB18" s="55">
        <v>1</v>
      </c>
      <c r="DC18" s="55">
        <v>1</v>
      </c>
      <c r="DD18" s="55">
        <v>1</v>
      </c>
      <c r="DE18" s="55">
        <v>1</v>
      </c>
      <c r="DF18" s="38">
        <f t="shared" si="75"/>
        <v>5</v>
      </c>
      <c r="DG18" s="38">
        <f t="shared" si="76"/>
        <v>100</v>
      </c>
      <c r="DH18" s="50"/>
      <c r="DI18" s="40">
        <f t="shared" si="77"/>
        <v>100</v>
      </c>
      <c r="DJ18" s="55">
        <v>1</v>
      </c>
      <c r="DK18" s="55">
        <v>364</v>
      </c>
      <c r="DL18" s="55">
        <v>195</v>
      </c>
      <c r="DM18" s="40">
        <f t="shared" si="78"/>
        <v>53.571428571428569</v>
      </c>
      <c r="DN18" s="38">
        <f t="shared" si="79"/>
        <v>2</v>
      </c>
      <c r="DO18" s="55">
        <v>0</v>
      </c>
      <c r="DP18" s="55">
        <v>4</v>
      </c>
      <c r="DQ18" s="55">
        <v>4</v>
      </c>
      <c r="DR18" s="56">
        <f t="shared" si="80"/>
        <v>11</v>
      </c>
      <c r="DS18" s="38">
        <f t="shared" si="81"/>
        <v>100</v>
      </c>
      <c r="DT18" s="50"/>
      <c r="DU18" s="40">
        <f t="shared" si="82"/>
        <v>100</v>
      </c>
      <c r="DV18" s="55">
        <v>50</v>
      </c>
      <c r="DW18" s="55">
        <v>50</v>
      </c>
      <c r="DX18" s="40">
        <f t="shared" si="83"/>
        <v>100</v>
      </c>
      <c r="DY18" s="40">
        <f t="shared" si="84"/>
        <v>100</v>
      </c>
      <c r="DZ18" s="50"/>
      <c r="EA18" s="40">
        <f t="shared" si="85"/>
        <v>100</v>
      </c>
      <c r="EB18" s="50"/>
      <c r="EC18" s="54">
        <f t="shared" si="86"/>
        <v>100</v>
      </c>
      <c r="ED18" s="55">
        <v>0</v>
      </c>
      <c r="EE18" s="55">
        <v>0</v>
      </c>
      <c r="EF18" s="55">
        <v>0</v>
      </c>
      <c r="EG18" s="55">
        <v>0</v>
      </c>
      <c r="EH18" s="55">
        <v>0</v>
      </c>
      <c r="EI18" s="38">
        <f t="shared" si="87"/>
        <v>0</v>
      </c>
      <c r="EJ18" s="38">
        <f t="shared" si="88"/>
        <v>0</v>
      </c>
      <c r="EK18" s="50"/>
      <c r="EL18" s="40">
        <f t="shared" si="89"/>
        <v>0</v>
      </c>
      <c r="EM18" s="55">
        <v>0</v>
      </c>
      <c r="EN18" s="55">
        <v>0</v>
      </c>
      <c r="EO18" s="55">
        <v>0</v>
      </c>
      <c r="EP18" s="55">
        <v>1</v>
      </c>
      <c r="EQ18" s="55">
        <v>0</v>
      </c>
      <c r="ER18" s="55">
        <v>1</v>
      </c>
      <c r="ES18" s="38">
        <f t="shared" si="90"/>
        <v>2</v>
      </c>
      <c r="ET18" s="38">
        <f t="shared" si="91"/>
        <v>40</v>
      </c>
      <c r="EU18" s="50"/>
      <c r="EV18" s="40">
        <f t="shared" si="92"/>
        <v>40</v>
      </c>
      <c r="EW18" s="55">
        <v>50</v>
      </c>
      <c r="EX18" s="55">
        <v>50</v>
      </c>
      <c r="EY18" s="54">
        <f t="shared" si="93"/>
        <v>100</v>
      </c>
      <c r="EZ18" s="40">
        <f t="shared" si="94"/>
        <v>100</v>
      </c>
      <c r="FA18" s="50"/>
      <c r="FB18" s="40">
        <f t="shared" si="95"/>
        <v>100</v>
      </c>
      <c r="FC18" s="50"/>
      <c r="FD18" s="54">
        <f t="shared" si="96"/>
        <v>46</v>
      </c>
      <c r="FE18" s="55">
        <v>50</v>
      </c>
      <c r="FF18" s="55">
        <v>50</v>
      </c>
      <c r="FG18" s="54">
        <f t="shared" si="117"/>
        <v>100</v>
      </c>
      <c r="FH18" s="40">
        <f t="shared" si="97"/>
        <v>100</v>
      </c>
      <c r="FI18" s="50"/>
      <c r="FJ18" s="40">
        <f t="shared" si="98"/>
        <v>100</v>
      </c>
      <c r="FK18" s="55">
        <v>50</v>
      </c>
      <c r="FL18" s="55">
        <v>46</v>
      </c>
      <c r="FM18" s="54">
        <f t="shared" si="99"/>
        <v>92</v>
      </c>
      <c r="FN18" s="54">
        <f t="shared" si="100"/>
        <v>92</v>
      </c>
      <c r="FO18" s="50"/>
      <c r="FP18" s="40">
        <f t="shared" si="101"/>
        <v>92</v>
      </c>
      <c r="FQ18" s="55">
        <v>50</v>
      </c>
      <c r="FR18" s="55">
        <v>50</v>
      </c>
      <c r="FS18" s="54">
        <f t="shared" si="102"/>
        <v>100</v>
      </c>
      <c r="FT18" s="40">
        <f t="shared" si="103"/>
        <v>100</v>
      </c>
      <c r="FU18" s="50"/>
      <c r="FV18" s="40">
        <f t="shared" si="104"/>
        <v>100</v>
      </c>
      <c r="FW18" s="50"/>
      <c r="FX18" s="54">
        <f t="shared" si="105"/>
        <v>96.800000000000011</v>
      </c>
      <c r="FY18" s="55">
        <v>50</v>
      </c>
      <c r="FZ18" s="55">
        <v>47</v>
      </c>
      <c r="GA18" s="54">
        <f t="shared" si="106"/>
        <v>94</v>
      </c>
      <c r="GB18" s="40">
        <f t="shared" si="107"/>
        <v>94</v>
      </c>
      <c r="GC18" s="50"/>
      <c r="GD18" s="40">
        <f t="shared" si="108"/>
        <v>94</v>
      </c>
      <c r="GE18" s="55">
        <v>50</v>
      </c>
      <c r="GF18" s="55">
        <v>50</v>
      </c>
      <c r="GG18" s="54">
        <f t="shared" si="109"/>
        <v>100</v>
      </c>
      <c r="GH18" s="40">
        <f t="shared" si="110"/>
        <v>100</v>
      </c>
      <c r="GI18" s="50"/>
      <c r="GJ18" s="40">
        <f t="shared" si="111"/>
        <v>100</v>
      </c>
      <c r="GK18" s="55">
        <v>50</v>
      </c>
      <c r="GL18" s="55">
        <v>50</v>
      </c>
      <c r="GM18" s="54">
        <f t="shared" si="112"/>
        <v>100</v>
      </c>
      <c r="GN18" s="40">
        <f t="shared" si="113"/>
        <v>100</v>
      </c>
      <c r="GO18" s="50"/>
      <c r="GP18" s="40">
        <f t="shared" si="114"/>
        <v>100</v>
      </c>
      <c r="GQ18" s="50"/>
      <c r="GR18" s="54">
        <f t="shared" si="115"/>
        <v>98.8</v>
      </c>
      <c r="GS18" s="54">
        <f t="shared" si="116"/>
        <v>88.06</v>
      </c>
    </row>
    <row r="19" spans="1:201" s="57" customFormat="1" x14ac:dyDescent="0.4">
      <c r="A19" s="58" t="s">
        <v>319</v>
      </c>
      <c r="B19" s="55">
        <v>1</v>
      </c>
      <c r="C19" s="55">
        <v>1</v>
      </c>
      <c r="D19" s="55">
        <v>1</v>
      </c>
      <c r="E19" s="55">
        <v>1</v>
      </c>
      <c r="F19" s="55">
        <v>1</v>
      </c>
      <c r="G19" s="55">
        <v>1</v>
      </c>
      <c r="H19" s="55">
        <v>1</v>
      </c>
      <c r="I19" s="55">
        <v>0</v>
      </c>
      <c r="J19" s="55">
        <v>0</v>
      </c>
      <c r="K19" s="55">
        <v>0</v>
      </c>
      <c r="L19" s="38">
        <f t="shared" si="59"/>
        <v>7</v>
      </c>
      <c r="M19" s="40">
        <f t="shared" si="60"/>
        <v>70</v>
      </c>
      <c r="N19" s="38">
        <f t="shared" si="61"/>
        <v>40</v>
      </c>
      <c r="O19" s="55">
        <v>1</v>
      </c>
      <c r="P19" s="55">
        <v>1</v>
      </c>
      <c r="Q19" s="55">
        <v>1</v>
      </c>
      <c r="R19" s="55">
        <v>1</v>
      </c>
      <c r="S19" s="55">
        <v>1</v>
      </c>
      <c r="T19" s="55">
        <v>1</v>
      </c>
      <c r="U19" s="55">
        <v>0</v>
      </c>
      <c r="V19" s="55">
        <v>0</v>
      </c>
      <c r="W19" s="55">
        <v>0</v>
      </c>
      <c r="X19" s="55">
        <v>1</v>
      </c>
      <c r="Y19" s="55">
        <v>1</v>
      </c>
      <c r="Z19" s="55">
        <v>1</v>
      </c>
      <c r="AA19" s="55">
        <v>0</v>
      </c>
      <c r="AB19" s="55">
        <v>0</v>
      </c>
      <c r="AC19" s="55">
        <v>0</v>
      </c>
      <c r="AD19" s="55">
        <v>1</v>
      </c>
      <c r="AE19" s="55">
        <v>0</v>
      </c>
      <c r="AF19" s="55">
        <v>1</v>
      </c>
      <c r="AG19" s="55">
        <v>1</v>
      </c>
      <c r="AH19" s="55">
        <v>0</v>
      </c>
      <c r="AI19" s="55">
        <v>0</v>
      </c>
      <c r="AJ19" s="55">
        <v>0</v>
      </c>
      <c r="AK19" s="55">
        <v>1</v>
      </c>
      <c r="AL19" s="55">
        <v>1</v>
      </c>
      <c r="AM19" s="55">
        <v>0</v>
      </c>
      <c r="AN19" s="55">
        <v>1</v>
      </c>
      <c r="AO19" s="55">
        <v>1</v>
      </c>
      <c r="AP19" s="55">
        <v>1</v>
      </c>
      <c r="AQ19" s="55">
        <v>1</v>
      </c>
      <c r="AR19" s="55">
        <v>0</v>
      </c>
      <c r="AS19" s="55">
        <v>1</v>
      </c>
      <c r="AT19" s="55">
        <v>1</v>
      </c>
      <c r="AU19" s="55">
        <v>1</v>
      </c>
      <c r="AV19" s="55">
        <v>0</v>
      </c>
      <c r="AW19" s="55">
        <v>1</v>
      </c>
      <c r="AX19" s="55">
        <v>1</v>
      </c>
      <c r="AY19" s="55">
        <v>1</v>
      </c>
      <c r="AZ19" s="55">
        <v>1</v>
      </c>
      <c r="BA19" s="55">
        <v>1</v>
      </c>
      <c r="BB19" s="55">
        <v>1</v>
      </c>
      <c r="BC19" s="55">
        <v>1</v>
      </c>
      <c r="BD19" s="55">
        <v>1</v>
      </c>
      <c r="BE19" s="55">
        <v>1</v>
      </c>
      <c r="BF19" s="55">
        <v>1</v>
      </c>
      <c r="BG19" s="55">
        <v>1</v>
      </c>
      <c r="BH19" s="55">
        <v>1</v>
      </c>
      <c r="BI19" s="55">
        <v>1</v>
      </c>
      <c r="BJ19" s="55">
        <v>0</v>
      </c>
      <c r="BK19" s="55">
        <v>1</v>
      </c>
      <c r="BL19" s="55">
        <v>1</v>
      </c>
      <c r="BM19" s="55">
        <v>1</v>
      </c>
      <c r="BN19" s="55">
        <v>1</v>
      </c>
      <c r="BO19" s="55">
        <v>1</v>
      </c>
      <c r="BP19" s="55">
        <v>1</v>
      </c>
      <c r="BQ19" s="55">
        <v>1</v>
      </c>
      <c r="BR19" s="55">
        <v>1</v>
      </c>
      <c r="BS19" s="55">
        <v>1</v>
      </c>
      <c r="BT19" s="55">
        <v>1</v>
      </c>
      <c r="BU19" s="55">
        <v>0</v>
      </c>
      <c r="BV19" s="55">
        <v>1</v>
      </c>
      <c r="BW19" s="55">
        <v>1</v>
      </c>
      <c r="BX19" s="55">
        <v>0</v>
      </c>
      <c r="BY19" s="55">
        <v>1</v>
      </c>
      <c r="BZ19" s="38">
        <f t="shared" si="62"/>
        <v>47</v>
      </c>
      <c r="CA19" s="40">
        <f t="shared" si="63"/>
        <v>74.603174603174608</v>
      </c>
      <c r="CB19" s="38">
        <f t="shared" si="64"/>
        <v>40</v>
      </c>
      <c r="CC19" s="50"/>
      <c r="CD19" s="40">
        <f t="shared" si="65"/>
        <v>40</v>
      </c>
      <c r="CE19" s="55">
        <v>1</v>
      </c>
      <c r="CF19" s="55">
        <v>1</v>
      </c>
      <c r="CG19" s="55">
        <v>0</v>
      </c>
      <c r="CH19" s="55">
        <v>0</v>
      </c>
      <c r="CI19" s="55">
        <v>1</v>
      </c>
      <c r="CJ19" s="55">
        <v>0</v>
      </c>
      <c r="CK19" s="38">
        <f t="shared" si="66"/>
        <v>3</v>
      </c>
      <c r="CL19" s="38">
        <f t="shared" si="67"/>
        <v>60</v>
      </c>
      <c r="CM19" s="50"/>
      <c r="CN19" s="41">
        <f t="shared" si="68"/>
        <v>60</v>
      </c>
      <c r="CO19" s="55">
        <v>54</v>
      </c>
      <c r="CP19" s="55">
        <v>50</v>
      </c>
      <c r="CQ19" s="40">
        <f t="shared" si="69"/>
        <v>92.592592592592595</v>
      </c>
      <c r="CR19" s="40">
        <f t="shared" si="70"/>
        <v>92.592592592592595</v>
      </c>
      <c r="CS19" s="55">
        <v>54</v>
      </c>
      <c r="CT19" s="55">
        <v>50</v>
      </c>
      <c r="CU19" s="40">
        <f t="shared" si="71"/>
        <v>92.592592592592595</v>
      </c>
      <c r="CV19" s="40">
        <f t="shared" si="72"/>
        <v>92.592592592592595</v>
      </c>
      <c r="CW19" s="50"/>
      <c r="CX19" s="40">
        <f t="shared" si="73"/>
        <v>92.592592592592595</v>
      </c>
      <c r="CY19" s="50"/>
      <c r="CZ19" s="40">
        <f t="shared" si="74"/>
        <v>67.037037037037038</v>
      </c>
      <c r="DA19" s="55">
        <v>1</v>
      </c>
      <c r="DB19" s="55">
        <v>1</v>
      </c>
      <c r="DC19" s="55">
        <v>1</v>
      </c>
      <c r="DD19" s="55">
        <v>1</v>
      </c>
      <c r="DE19" s="55">
        <v>1</v>
      </c>
      <c r="DF19" s="38">
        <f t="shared" si="75"/>
        <v>5</v>
      </c>
      <c r="DG19" s="38">
        <f t="shared" si="76"/>
        <v>100</v>
      </c>
      <c r="DH19" s="50"/>
      <c r="DI19" s="40">
        <f t="shared" si="77"/>
        <v>100</v>
      </c>
      <c r="DJ19" s="55">
        <v>1</v>
      </c>
      <c r="DK19" s="55">
        <v>433</v>
      </c>
      <c r="DL19" s="55">
        <v>389</v>
      </c>
      <c r="DM19" s="40">
        <f t="shared" si="78"/>
        <v>89.838337182448029</v>
      </c>
      <c r="DN19" s="38">
        <f t="shared" si="79"/>
        <v>2</v>
      </c>
      <c r="DO19" s="55">
        <v>0</v>
      </c>
      <c r="DP19" s="55">
        <v>0</v>
      </c>
      <c r="DQ19" s="55">
        <v>0</v>
      </c>
      <c r="DR19" s="56">
        <f t="shared" si="80"/>
        <v>3</v>
      </c>
      <c r="DS19" s="38">
        <f t="shared" si="81"/>
        <v>60</v>
      </c>
      <c r="DT19" s="50"/>
      <c r="DU19" s="40">
        <f t="shared" si="82"/>
        <v>60</v>
      </c>
      <c r="DV19" s="55">
        <v>54</v>
      </c>
      <c r="DW19" s="55">
        <v>53</v>
      </c>
      <c r="DX19" s="40">
        <f t="shared" si="83"/>
        <v>98.148148148148152</v>
      </c>
      <c r="DY19" s="40">
        <f t="shared" si="84"/>
        <v>98.148148148148152</v>
      </c>
      <c r="DZ19" s="50"/>
      <c r="EA19" s="40">
        <f t="shared" si="85"/>
        <v>98.148148148148152</v>
      </c>
      <c r="EB19" s="50"/>
      <c r="EC19" s="54">
        <f t="shared" si="86"/>
        <v>83.444444444444443</v>
      </c>
      <c r="ED19" s="55">
        <v>1</v>
      </c>
      <c r="EE19" s="55">
        <v>0</v>
      </c>
      <c r="EF19" s="55">
        <v>1</v>
      </c>
      <c r="EG19" s="55">
        <v>0</v>
      </c>
      <c r="EH19" s="55">
        <v>0</v>
      </c>
      <c r="EI19" s="38">
        <f t="shared" si="87"/>
        <v>2</v>
      </c>
      <c r="EJ19" s="38">
        <f t="shared" si="88"/>
        <v>40</v>
      </c>
      <c r="EK19" s="50"/>
      <c r="EL19" s="40">
        <f t="shared" si="89"/>
        <v>40</v>
      </c>
      <c r="EM19" s="55">
        <v>0</v>
      </c>
      <c r="EN19" s="55">
        <v>0</v>
      </c>
      <c r="EO19" s="55">
        <v>0</v>
      </c>
      <c r="EP19" s="55">
        <v>1</v>
      </c>
      <c r="EQ19" s="55">
        <v>0</v>
      </c>
      <c r="ER19" s="55">
        <v>1</v>
      </c>
      <c r="ES19" s="38">
        <f t="shared" si="90"/>
        <v>2</v>
      </c>
      <c r="ET19" s="38">
        <f t="shared" si="91"/>
        <v>40</v>
      </c>
      <c r="EU19" s="50"/>
      <c r="EV19" s="40">
        <f t="shared" si="92"/>
        <v>40</v>
      </c>
      <c r="EW19" s="55">
        <v>54</v>
      </c>
      <c r="EX19" s="55">
        <v>53</v>
      </c>
      <c r="EY19" s="54">
        <f t="shared" si="93"/>
        <v>98.148148148148152</v>
      </c>
      <c r="EZ19" s="40">
        <f t="shared" si="94"/>
        <v>98.148148148148152</v>
      </c>
      <c r="FA19" s="50"/>
      <c r="FB19" s="40">
        <f t="shared" si="95"/>
        <v>98.148148148148152</v>
      </c>
      <c r="FC19" s="50"/>
      <c r="FD19" s="54">
        <f t="shared" si="96"/>
        <v>57.444444444444443</v>
      </c>
      <c r="FE19" s="55">
        <v>54</v>
      </c>
      <c r="FF19" s="55">
        <v>52</v>
      </c>
      <c r="FG19" s="54">
        <f t="shared" si="117"/>
        <v>96.296296296296291</v>
      </c>
      <c r="FH19" s="40">
        <f t="shared" si="97"/>
        <v>96.296296296296291</v>
      </c>
      <c r="FI19" s="50"/>
      <c r="FJ19" s="40">
        <f t="shared" si="98"/>
        <v>96.296296296296291</v>
      </c>
      <c r="FK19" s="55">
        <v>54</v>
      </c>
      <c r="FL19" s="55">
        <v>53</v>
      </c>
      <c r="FM19" s="54">
        <f t="shared" si="99"/>
        <v>98.148148148148152</v>
      </c>
      <c r="FN19" s="54">
        <f t="shared" si="100"/>
        <v>98.148148148148152</v>
      </c>
      <c r="FO19" s="50"/>
      <c r="FP19" s="40">
        <f t="shared" si="101"/>
        <v>98.148148148148152</v>
      </c>
      <c r="FQ19" s="55">
        <v>54</v>
      </c>
      <c r="FR19" s="55">
        <v>53</v>
      </c>
      <c r="FS19" s="54">
        <f t="shared" si="102"/>
        <v>98.148148148148152</v>
      </c>
      <c r="FT19" s="40">
        <f t="shared" si="103"/>
        <v>98.148148148148152</v>
      </c>
      <c r="FU19" s="50"/>
      <c r="FV19" s="40">
        <f t="shared" si="104"/>
        <v>98.148148148148152</v>
      </c>
      <c r="FW19" s="50"/>
      <c r="FX19" s="54">
        <f t="shared" si="105"/>
        <v>97.407407407407419</v>
      </c>
      <c r="FY19" s="55">
        <v>54</v>
      </c>
      <c r="FZ19" s="55">
        <v>52</v>
      </c>
      <c r="GA19" s="54">
        <f t="shared" si="106"/>
        <v>96.296296296296291</v>
      </c>
      <c r="GB19" s="40">
        <f t="shared" si="107"/>
        <v>96.296296296296291</v>
      </c>
      <c r="GC19" s="50"/>
      <c r="GD19" s="40">
        <f t="shared" si="108"/>
        <v>96.296296296296291</v>
      </c>
      <c r="GE19" s="55">
        <v>54</v>
      </c>
      <c r="GF19" s="55">
        <v>53</v>
      </c>
      <c r="GG19" s="54">
        <f t="shared" si="109"/>
        <v>98.148148148148152</v>
      </c>
      <c r="GH19" s="40">
        <f t="shared" si="110"/>
        <v>98.148148148148152</v>
      </c>
      <c r="GI19" s="50"/>
      <c r="GJ19" s="40">
        <f t="shared" si="111"/>
        <v>98.148148148148152</v>
      </c>
      <c r="GK19" s="55">
        <v>54</v>
      </c>
      <c r="GL19" s="55">
        <v>53</v>
      </c>
      <c r="GM19" s="54">
        <f t="shared" si="112"/>
        <v>98.148148148148152</v>
      </c>
      <c r="GN19" s="40">
        <f t="shared" si="113"/>
        <v>98.148148148148152</v>
      </c>
      <c r="GO19" s="50"/>
      <c r="GP19" s="40">
        <f t="shared" si="114"/>
        <v>98.148148148148152</v>
      </c>
      <c r="GQ19" s="50"/>
      <c r="GR19" s="54">
        <f t="shared" si="115"/>
        <v>97.777777777777771</v>
      </c>
      <c r="GS19" s="54">
        <f t="shared" si="116"/>
        <v>82.657407407407405</v>
      </c>
    </row>
    <row r="20" spans="1:201" s="57" customFormat="1" x14ac:dyDescent="0.4">
      <c r="A20" s="58" t="s">
        <v>320</v>
      </c>
      <c r="B20" s="55">
        <v>1</v>
      </c>
      <c r="C20" s="55">
        <v>1</v>
      </c>
      <c r="D20" s="55">
        <v>1</v>
      </c>
      <c r="E20" s="55">
        <v>1</v>
      </c>
      <c r="F20" s="55">
        <v>1</v>
      </c>
      <c r="G20" s="55">
        <v>1</v>
      </c>
      <c r="H20" s="55">
        <v>1</v>
      </c>
      <c r="I20" s="55">
        <v>1</v>
      </c>
      <c r="J20" s="55">
        <v>1</v>
      </c>
      <c r="K20" s="55">
        <v>1</v>
      </c>
      <c r="L20" s="38">
        <f t="shared" si="59"/>
        <v>10</v>
      </c>
      <c r="M20" s="40">
        <f t="shared" si="60"/>
        <v>100</v>
      </c>
      <c r="N20" s="38">
        <f t="shared" si="61"/>
        <v>100</v>
      </c>
      <c r="O20" s="55">
        <v>1</v>
      </c>
      <c r="P20" s="55">
        <v>1</v>
      </c>
      <c r="Q20" s="55">
        <v>1</v>
      </c>
      <c r="R20" s="55">
        <v>1</v>
      </c>
      <c r="S20" s="55">
        <v>1</v>
      </c>
      <c r="T20" s="55">
        <v>1</v>
      </c>
      <c r="U20" s="55">
        <v>0</v>
      </c>
      <c r="V20" s="55">
        <v>0</v>
      </c>
      <c r="W20" s="55">
        <v>0</v>
      </c>
      <c r="X20" s="55">
        <v>1</v>
      </c>
      <c r="Y20" s="55">
        <v>1</v>
      </c>
      <c r="Z20" s="55">
        <v>1</v>
      </c>
      <c r="AA20" s="55">
        <v>1</v>
      </c>
      <c r="AB20" s="55">
        <v>1</v>
      </c>
      <c r="AC20" s="55">
        <v>1</v>
      </c>
      <c r="AD20" s="55">
        <v>1</v>
      </c>
      <c r="AE20" s="55">
        <v>1</v>
      </c>
      <c r="AF20" s="55">
        <v>1</v>
      </c>
      <c r="AG20" s="55">
        <v>1</v>
      </c>
      <c r="AH20" s="55">
        <v>0</v>
      </c>
      <c r="AI20" s="55">
        <v>0</v>
      </c>
      <c r="AJ20" s="55">
        <v>1</v>
      </c>
      <c r="AK20" s="55">
        <v>0</v>
      </c>
      <c r="AL20" s="55">
        <v>1</v>
      </c>
      <c r="AM20" s="55">
        <v>1</v>
      </c>
      <c r="AN20" s="55">
        <v>1</v>
      </c>
      <c r="AO20" s="55">
        <v>1</v>
      </c>
      <c r="AP20" s="55">
        <v>1</v>
      </c>
      <c r="AQ20" s="55">
        <v>1</v>
      </c>
      <c r="AR20" s="55">
        <v>1</v>
      </c>
      <c r="AS20" s="55">
        <v>1</v>
      </c>
      <c r="AT20" s="55">
        <v>1</v>
      </c>
      <c r="AU20" s="55">
        <v>1</v>
      </c>
      <c r="AV20" s="55">
        <v>1</v>
      </c>
      <c r="AW20" s="55">
        <v>1</v>
      </c>
      <c r="AX20" s="55">
        <v>1</v>
      </c>
      <c r="AY20" s="55">
        <v>1</v>
      </c>
      <c r="AZ20" s="55">
        <v>1</v>
      </c>
      <c r="BA20" s="55">
        <v>1</v>
      </c>
      <c r="BB20" s="55">
        <v>1</v>
      </c>
      <c r="BC20" s="55">
        <v>1</v>
      </c>
      <c r="BD20" s="55">
        <v>1</v>
      </c>
      <c r="BE20" s="55">
        <v>1</v>
      </c>
      <c r="BF20" s="55">
        <v>1</v>
      </c>
      <c r="BG20" s="55">
        <v>1</v>
      </c>
      <c r="BH20" s="55">
        <v>1</v>
      </c>
      <c r="BI20" s="55">
        <v>1</v>
      </c>
      <c r="BJ20" s="55">
        <v>1</v>
      </c>
      <c r="BK20" s="55">
        <v>1</v>
      </c>
      <c r="BL20" s="55">
        <v>1</v>
      </c>
      <c r="BM20" s="55">
        <v>1</v>
      </c>
      <c r="BN20" s="55">
        <v>1</v>
      </c>
      <c r="BO20" s="55">
        <v>1</v>
      </c>
      <c r="BP20" s="55">
        <v>1</v>
      </c>
      <c r="BQ20" s="55">
        <v>1</v>
      </c>
      <c r="BR20" s="55">
        <v>1</v>
      </c>
      <c r="BS20" s="55">
        <v>1</v>
      </c>
      <c r="BT20" s="55">
        <v>1</v>
      </c>
      <c r="BU20" s="55">
        <v>1</v>
      </c>
      <c r="BV20" s="55">
        <v>1</v>
      </c>
      <c r="BW20" s="55">
        <v>1</v>
      </c>
      <c r="BX20" s="55">
        <v>1</v>
      </c>
      <c r="BY20" s="55">
        <v>1</v>
      </c>
      <c r="BZ20" s="38">
        <f t="shared" si="62"/>
        <v>57</v>
      </c>
      <c r="CA20" s="40">
        <f t="shared" si="63"/>
        <v>90.476190476190482</v>
      </c>
      <c r="CB20" s="38">
        <f t="shared" si="64"/>
        <v>100</v>
      </c>
      <c r="CC20" s="50"/>
      <c r="CD20" s="40">
        <f t="shared" si="65"/>
        <v>100</v>
      </c>
      <c r="CE20" s="55">
        <v>1</v>
      </c>
      <c r="CF20" s="55">
        <v>1</v>
      </c>
      <c r="CG20" s="55">
        <v>1</v>
      </c>
      <c r="CH20" s="55">
        <v>1</v>
      </c>
      <c r="CI20" s="55">
        <v>1</v>
      </c>
      <c r="CJ20" s="55">
        <v>0</v>
      </c>
      <c r="CK20" s="38">
        <f t="shared" si="66"/>
        <v>5</v>
      </c>
      <c r="CL20" s="38">
        <f t="shared" si="67"/>
        <v>100</v>
      </c>
      <c r="CM20" s="50"/>
      <c r="CN20" s="41">
        <f t="shared" si="68"/>
        <v>100</v>
      </c>
      <c r="CO20" s="55">
        <v>121</v>
      </c>
      <c r="CP20" s="55">
        <v>121</v>
      </c>
      <c r="CQ20" s="40">
        <f t="shared" si="69"/>
        <v>100</v>
      </c>
      <c r="CR20" s="40">
        <f t="shared" si="70"/>
        <v>100</v>
      </c>
      <c r="CS20" s="55">
        <v>121</v>
      </c>
      <c r="CT20" s="55">
        <v>121</v>
      </c>
      <c r="CU20" s="40">
        <f t="shared" si="71"/>
        <v>100</v>
      </c>
      <c r="CV20" s="40">
        <f t="shared" si="72"/>
        <v>100</v>
      </c>
      <c r="CW20" s="50"/>
      <c r="CX20" s="40">
        <f t="shared" si="73"/>
        <v>100</v>
      </c>
      <c r="CY20" s="50"/>
      <c r="CZ20" s="40">
        <f t="shared" si="74"/>
        <v>100</v>
      </c>
      <c r="DA20" s="55">
        <v>1</v>
      </c>
      <c r="DB20" s="55">
        <v>1</v>
      </c>
      <c r="DC20" s="55">
        <v>1</v>
      </c>
      <c r="DD20" s="55">
        <v>1</v>
      </c>
      <c r="DE20" s="55">
        <v>1</v>
      </c>
      <c r="DF20" s="38">
        <f t="shared" si="75"/>
        <v>5</v>
      </c>
      <c r="DG20" s="38">
        <f t="shared" si="76"/>
        <v>100</v>
      </c>
      <c r="DH20" s="50"/>
      <c r="DI20" s="40">
        <f t="shared" si="77"/>
        <v>100</v>
      </c>
      <c r="DJ20" s="55">
        <v>1</v>
      </c>
      <c r="DK20" s="55">
        <v>336</v>
      </c>
      <c r="DL20" s="55">
        <v>262</v>
      </c>
      <c r="DM20" s="40">
        <f t="shared" si="78"/>
        <v>77.976190476190482</v>
      </c>
      <c r="DN20" s="38">
        <f t="shared" si="79"/>
        <v>2</v>
      </c>
      <c r="DO20" s="55">
        <v>1</v>
      </c>
      <c r="DP20" s="55">
        <v>1</v>
      </c>
      <c r="DQ20" s="55">
        <v>1</v>
      </c>
      <c r="DR20" s="56">
        <f t="shared" si="80"/>
        <v>6</v>
      </c>
      <c r="DS20" s="38">
        <f t="shared" si="81"/>
        <v>100</v>
      </c>
      <c r="DT20" s="50"/>
      <c r="DU20" s="40">
        <f t="shared" si="82"/>
        <v>100</v>
      </c>
      <c r="DV20" s="55">
        <v>121</v>
      </c>
      <c r="DW20" s="55">
        <v>116</v>
      </c>
      <c r="DX20" s="40">
        <f t="shared" si="83"/>
        <v>95.867768595041326</v>
      </c>
      <c r="DY20" s="40">
        <f t="shared" si="84"/>
        <v>95.867768595041326</v>
      </c>
      <c r="DZ20" s="50"/>
      <c r="EA20" s="40">
        <f t="shared" si="85"/>
        <v>95.867768595041326</v>
      </c>
      <c r="EB20" s="50"/>
      <c r="EC20" s="54">
        <f t="shared" si="86"/>
        <v>98.760330578512395</v>
      </c>
      <c r="ED20" s="55">
        <v>0</v>
      </c>
      <c r="EE20" s="55">
        <v>0</v>
      </c>
      <c r="EF20" s="55">
        <v>0</v>
      </c>
      <c r="EG20" s="55">
        <v>0</v>
      </c>
      <c r="EH20" s="55">
        <v>0</v>
      </c>
      <c r="EI20" s="38">
        <f t="shared" si="87"/>
        <v>0</v>
      </c>
      <c r="EJ20" s="38">
        <f t="shared" si="88"/>
        <v>0</v>
      </c>
      <c r="EK20" s="50"/>
      <c r="EL20" s="40">
        <f t="shared" si="89"/>
        <v>0</v>
      </c>
      <c r="EM20" s="55">
        <v>0</v>
      </c>
      <c r="EN20" s="55">
        <v>0</v>
      </c>
      <c r="EO20" s="55">
        <v>0</v>
      </c>
      <c r="EP20" s="55">
        <v>0</v>
      </c>
      <c r="EQ20" s="55">
        <v>0</v>
      </c>
      <c r="ER20" s="55">
        <v>0</v>
      </c>
      <c r="ES20" s="38">
        <f t="shared" si="90"/>
        <v>0</v>
      </c>
      <c r="ET20" s="38">
        <f t="shared" si="91"/>
        <v>0</v>
      </c>
      <c r="EU20" s="50"/>
      <c r="EV20" s="40">
        <f t="shared" si="92"/>
        <v>0</v>
      </c>
      <c r="EW20" s="55">
        <v>121</v>
      </c>
      <c r="EX20" s="55">
        <v>119</v>
      </c>
      <c r="EY20" s="54">
        <f t="shared" si="93"/>
        <v>98.347107438016536</v>
      </c>
      <c r="EZ20" s="40">
        <f t="shared" si="94"/>
        <v>98.347107438016536</v>
      </c>
      <c r="FA20" s="50"/>
      <c r="FB20" s="40">
        <f t="shared" si="95"/>
        <v>98.347107438016536</v>
      </c>
      <c r="FC20" s="50"/>
      <c r="FD20" s="54">
        <f t="shared" si="96"/>
        <v>29.504132231404959</v>
      </c>
      <c r="FE20" s="55">
        <v>121</v>
      </c>
      <c r="FF20" s="55">
        <v>121</v>
      </c>
      <c r="FG20" s="54">
        <f t="shared" si="117"/>
        <v>100</v>
      </c>
      <c r="FH20" s="40">
        <f t="shared" si="97"/>
        <v>100</v>
      </c>
      <c r="FI20" s="50"/>
      <c r="FJ20" s="40">
        <f t="shared" si="98"/>
        <v>100</v>
      </c>
      <c r="FK20" s="55">
        <v>121</v>
      </c>
      <c r="FL20" s="55">
        <v>121</v>
      </c>
      <c r="FM20" s="54">
        <f t="shared" si="99"/>
        <v>100</v>
      </c>
      <c r="FN20" s="54">
        <f t="shared" si="100"/>
        <v>100</v>
      </c>
      <c r="FO20" s="50"/>
      <c r="FP20" s="40">
        <f t="shared" si="101"/>
        <v>100</v>
      </c>
      <c r="FQ20" s="55">
        <v>121</v>
      </c>
      <c r="FR20" s="55">
        <v>121</v>
      </c>
      <c r="FS20" s="54">
        <f t="shared" si="102"/>
        <v>100</v>
      </c>
      <c r="FT20" s="40">
        <f t="shared" si="103"/>
        <v>100</v>
      </c>
      <c r="FU20" s="50"/>
      <c r="FV20" s="40">
        <f t="shared" si="104"/>
        <v>100</v>
      </c>
      <c r="FW20" s="50"/>
      <c r="FX20" s="54">
        <f t="shared" si="105"/>
        <v>100</v>
      </c>
      <c r="FY20" s="55">
        <v>121</v>
      </c>
      <c r="FZ20" s="55">
        <v>121</v>
      </c>
      <c r="GA20" s="54">
        <f t="shared" si="106"/>
        <v>100</v>
      </c>
      <c r="GB20" s="40">
        <f t="shared" si="107"/>
        <v>100</v>
      </c>
      <c r="GC20" s="50"/>
      <c r="GD20" s="40">
        <f t="shared" si="108"/>
        <v>100</v>
      </c>
      <c r="GE20" s="55">
        <v>121</v>
      </c>
      <c r="GF20" s="55">
        <v>121</v>
      </c>
      <c r="GG20" s="54">
        <f t="shared" si="109"/>
        <v>100</v>
      </c>
      <c r="GH20" s="40">
        <f t="shared" si="110"/>
        <v>100</v>
      </c>
      <c r="GI20" s="50"/>
      <c r="GJ20" s="40">
        <f t="shared" si="111"/>
        <v>100</v>
      </c>
      <c r="GK20" s="55">
        <v>121</v>
      </c>
      <c r="GL20" s="55">
        <v>121</v>
      </c>
      <c r="GM20" s="54">
        <f t="shared" si="112"/>
        <v>100</v>
      </c>
      <c r="GN20" s="40">
        <f t="shared" si="113"/>
        <v>100</v>
      </c>
      <c r="GO20" s="50"/>
      <c r="GP20" s="40">
        <f t="shared" si="114"/>
        <v>100</v>
      </c>
      <c r="GQ20" s="50"/>
      <c r="GR20" s="54">
        <f t="shared" si="115"/>
        <v>100</v>
      </c>
      <c r="GS20" s="54">
        <f t="shared" si="116"/>
        <v>89.17768595041322</v>
      </c>
    </row>
    <row r="21" spans="1:201" s="57" customFormat="1" x14ac:dyDescent="0.4">
      <c r="A21" s="58" t="s">
        <v>321</v>
      </c>
      <c r="B21" s="55">
        <v>1</v>
      </c>
      <c r="C21" s="55">
        <v>1</v>
      </c>
      <c r="D21" s="55">
        <v>1</v>
      </c>
      <c r="E21" s="55">
        <v>1</v>
      </c>
      <c r="F21" s="55">
        <v>1</v>
      </c>
      <c r="G21" s="55">
        <v>1</v>
      </c>
      <c r="H21" s="55">
        <v>1</v>
      </c>
      <c r="I21" s="55">
        <v>1</v>
      </c>
      <c r="J21" s="55">
        <v>1</v>
      </c>
      <c r="K21" s="55">
        <v>1</v>
      </c>
      <c r="L21" s="38">
        <f t="shared" si="59"/>
        <v>10</v>
      </c>
      <c r="M21" s="40">
        <f t="shared" si="60"/>
        <v>100</v>
      </c>
      <c r="N21" s="38">
        <f t="shared" si="61"/>
        <v>100</v>
      </c>
      <c r="O21" s="55">
        <v>1</v>
      </c>
      <c r="P21" s="55">
        <v>1</v>
      </c>
      <c r="Q21" s="55">
        <v>1</v>
      </c>
      <c r="R21" s="55">
        <v>1</v>
      </c>
      <c r="S21" s="55">
        <v>1</v>
      </c>
      <c r="T21" s="55">
        <v>1</v>
      </c>
      <c r="U21" s="55">
        <v>0</v>
      </c>
      <c r="V21" s="55">
        <v>0</v>
      </c>
      <c r="W21" s="55">
        <v>0</v>
      </c>
      <c r="X21" s="55">
        <v>1</v>
      </c>
      <c r="Y21" s="55">
        <v>1</v>
      </c>
      <c r="Z21" s="55">
        <v>1</v>
      </c>
      <c r="AA21" s="55">
        <v>1</v>
      </c>
      <c r="AB21" s="55">
        <v>0</v>
      </c>
      <c r="AC21" s="55">
        <v>1</v>
      </c>
      <c r="AD21" s="55">
        <v>1</v>
      </c>
      <c r="AE21" s="55">
        <v>1</v>
      </c>
      <c r="AF21" s="55">
        <v>1</v>
      </c>
      <c r="AG21" s="55">
        <v>1</v>
      </c>
      <c r="AH21" s="55">
        <v>0</v>
      </c>
      <c r="AI21" s="55">
        <v>0</v>
      </c>
      <c r="AJ21" s="55">
        <v>1</v>
      </c>
      <c r="AK21" s="55">
        <v>0</v>
      </c>
      <c r="AL21" s="55">
        <v>1</v>
      </c>
      <c r="AM21" s="55">
        <v>1</v>
      </c>
      <c r="AN21" s="55">
        <v>1</v>
      </c>
      <c r="AO21" s="55">
        <v>1</v>
      </c>
      <c r="AP21" s="55">
        <v>1</v>
      </c>
      <c r="AQ21" s="55">
        <v>1</v>
      </c>
      <c r="AR21" s="55">
        <v>1</v>
      </c>
      <c r="AS21" s="55">
        <v>1</v>
      </c>
      <c r="AT21" s="55">
        <v>1</v>
      </c>
      <c r="AU21" s="55">
        <v>1</v>
      </c>
      <c r="AV21" s="55">
        <v>1</v>
      </c>
      <c r="AW21" s="55">
        <v>1</v>
      </c>
      <c r="AX21" s="55">
        <v>1</v>
      </c>
      <c r="AY21" s="55">
        <v>1</v>
      </c>
      <c r="AZ21" s="55">
        <v>1</v>
      </c>
      <c r="BA21" s="55">
        <v>1</v>
      </c>
      <c r="BB21" s="55">
        <v>1</v>
      </c>
      <c r="BC21" s="55">
        <v>1</v>
      </c>
      <c r="BD21" s="55">
        <v>1</v>
      </c>
      <c r="BE21" s="55">
        <v>1</v>
      </c>
      <c r="BF21" s="55">
        <v>1</v>
      </c>
      <c r="BG21" s="55">
        <v>1</v>
      </c>
      <c r="BH21" s="55">
        <v>1</v>
      </c>
      <c r="BI21" s="55">
        <v>1</v>
      </c>
      <c r="BJ21" s="55">
        <v>1</v>
      </c>
      <c r="BK21" s="55">
        <v>1</v>
      </c>
      <c r="BL21" s="55">
        <v>1</v>
      </c>
      <c r="BM21" s="55">
        <v>1</v>
      </c>
      <c r="BN21" s="55">
        <v>1</v>
      </c>
      <c r="BO21" s="55">
        <v>1</v>
      </c>
      <c r="BP21" s="55">
        <v>1</v>
      </c>
      <c r="BQ21" s="55">
        <v>1</v>
      </c>
      <c r="BR21" s="55">
        <v>1</v>
      </c>
      <c r="BS21" s="55">
        <v>0</v>
      </c>
      <c r="BT21" s="55">
        <v>1</v>
      </c>
      <c r="BU21" s="55">
        <v>1</v>
      </c>
      <c r="BV21" s="55">
        <v>1</v>
      </c>
      <c r="BW21" s="55">
        <v>1</v>
      </c>
      <c r="BX21" s="55">
        <v>1</v>
      </c>
      <c r="BY21" s="55">
        <v>1</v>
      </c>
      <c r="BZ21" s="38">
        <f t="shared" si="62"/>
        <v>55</v>
      </c>
      <c r="CA21" s="40">
        <f t="shared" si="63"/>
        <v>87.301587301587304</v>
      </c>
      <c r="CB21" s="38">
        <f t="shared" si="64"/>
        <v>60</v>
      </c>
      <c r="CC21" s="50"/>
      <c r="CD21" s="40">
        <f t="shared" si="65"/>
        <v>80</v>
      </c>
      <c r="CE21" s="55">
        <v>1</v>
      </c>
      <c r="CF21" s="55">
        <v>1</v>
      </c>
      <c r="CG21" s="55">
        <v>1</v>
      </c>
      <c r="CH21" s="55">
        <v>0</v>
      </c>
      <c r="CI21" s="55">
        <v>1</v>
      </c>
      <c r="CJ21" s="55">
        <v>0</v>
      </c>
      <c r="CK21" s="38">
        <f t="shared" si="66"/>
        <v>4</v>
      </c>
      <c r="CL21" s="38">
        <f t="shared" si="67"/>
        <v>80</v>
      </c>
      <c r="CM21" s="50"/>
      <c r="CN21" s="41">
        <f t="shared" si="68"/>
        <v>80</v>
      </c>
      <c r="CO21" s="55">
        <v>25</v>
      </c>
      <c r="CP21" s="55">
        <v>25</v>
      </c>
      <c r="CQ21" s="40">
        <f t="shared" si="69"/>
        <v>100</v>
      </c>
      <c r="CR21" s="40">
        <f t="shared" si="70"/>
        <v>100</v>
      </c>
      <c r="CS21" s="55">
        <v>25</v>
      </c>
      <c r="CT21" s="55">
        <v>25</v>
      </c>
      <c r="CU21" s="40">
        <f t="shared" si="71"/>
        <v>100</v>
      </c>
      <c r="CV21" s="40">
        <f t="shared" si="72"/>
        <v>100</v>
      </c>
      <c r="CW21" s="50"/>
      <c r="CX21" s="40">
        <f t="shared" si="73"/>
        <v>100</v>
      </c>
      <c r="CY21" s="50"/>
      <c r="CZ21" s="40">
        <f t="shared" si="74"/>
        <v>88</v>
      </c>
      <c r="DA21" s="55">
        <v>1</v>
      </c>
      <c r="DB21" s="55">
        <v>1</v>
      </c>
      <c r="DC21" s="55">
        <v>1</v>
      </c>
      <c r="DD21" s="55">
        <v>1</v>
      </c>
      <c r="DE21" s="55">
        <v>1</v>
      </c>
      <c r="DF21" s="38">
        <f t="shared" si="75"/>
        <v>5</v>
      </c>
      <c r="DG21" s="38">
        <f t="shared" si="76"/>
        <v>100</v>
      </c>
      <c r="DH21" s="50"/>
      <c r="DI21" s="40">
        <f t="shared" si="77"/>
        <v>100</v>
      </c>
      <c r="DJ21" s="55">
        <v>1</v>
      </c>
      <c r="DK21" s="55">
        <v>440</v>
      </c>
      <c r="DL21" s="55">
        <v>360</v>
      </c>
      <c r="DM21" s="40">
        <f t="shared" si="78"/>
        <v>81.818181818181827</v>
      </c>
      <c r="DN21" s="38">
        <f t="shared" si="79"/>
        <v>2</v>
      </c>
      <c r="DO21" s="55">
        <v>1</v>
      </c>
      <c r="DP21" s="55">
        <v>1</v>
      </c>
      <c r="DQ21" s="55">
        <v>1</v>
      </c>
      <c r="DR21" s="56">
        <f t="shared" si="80"/>
        <v>6</v>
      </c>
      <c r="DS21" s="38">
        <f t="shared" si="81"/>
        <v>100</v>
      </c>
      <c r="DT21" s="50"/>
      <c r="DU21" s="40">
        <f t="shared" si="82"/>
        <v>100</v>
      </c>
      <c r="DV21" s="55">
        <v>25</v>
      </c>
      <c r="DW21" s="55">
        <v>25</v>
      </c>
      <c r="DX21" s="40">
        <f t="shared" si="83"/>
        <v>100</v>
      </c>
      <c r="DY21" s="40">
        <f t="shared" si="84"/>
        <v>100</v>
      </c>
      <c r="DZ21" s="50"/>
      <c r="EA21" s="40">
        <f t="shared" si="85"/>
        <v>100</v>
      </c>
      <c r="EB21" s="50"/>
      <c r="EC21" s="54">
        <f t="shared" si="86"/>
        <v>100</v>
      </c>
      <c r="ED21" s="55">
        <v>1</v>
      </c>
      <c r="EE21" s="55">
        <v>0</v>
      </c>
      <c r="EF21" s="55">
        <v>1</v>
      </c>
      <c r="EG21" s="55">
        <v>0</v>
      </c>
      <c r="EH21" s="55">
        <v>1</v>
      </c>
      <c r="EI21" s="38">
        <f t="shared" si="87"/>
        <v>3</v>
      </c>
      <c r="EJ21" s="38">
        <f t="shared" si="88"/>
        <v>60</v>
      </c>
      <c r="EK21" s="50"/>
      <c r="EL21" s="40">
        <f t="shared" si="89"/>
        <v>60</v>
      </c>
      <c r="EM21" s="55">
        <v>1</v>
      </c>
      <c r="EN21" s="55">
        <v>0</v>
      </c>
      <c r="EO21" s="55">
        <v>0</v>
      </c>
      <c r="EP21" s="55">
        <v>1</v>
      </c>
      <c r="EQ21" s="55">
        <v>1</v>
      </c>
      <c r="ER21" s="55">
        <v>0</v>
      </c>
      <c r="ES21" s="38">
        <f t="shared" si="90"/>
        <v>3</v>
      </c>
      <c r="ET21" s="38">
        <f t="shared" si="91"/>
        <v>60</v>
      </c>
      <c r="EU21" s="50"/>
      <c r="EV21" s="40">
        <f t="shared" si="92"/>
        <v>60</v>
      </c>
      <c r="EW21" s="55">
        <v>25</v>
      </c>
      <c r="EX21" s="55">
        <v>25</v>
      </c>
      <c r="EY21" s="54">
        <f t="shared" si="93"/>
        <v>100</v>
      </c>
      <c r="EZ21" s="40">
        <f t="shared" si="94"/>
        <v>100</v>
      </c>
      <c r="FA21" s="50"/>
      <c r="FB21" s="40">
        <f t="shared" si="95"/>
        <v>100</v>
      </c>
      <c r="FC21" s="50"/>
      <c r="FD21" s="54">
        <f t="shared" si="96"/>
        <v>72</v>
      </c>
      <c r="FE21" s="55">
        <v>25</v>
      </c>
      <c r="FF21" s="55">
        <v>25</v>
      </c>
      <c r="FG21" s="54">
        <f t="shared" si="117"/>
        <v>100</v>
      </c>
      <c r="FH21" s="40">
        <f t="shared" si="97"/>
        <v>100</v>
      </c>
      <c r="FI21" s="50"/>
      <c r="FJ21" s="40">
        <f t="shared" si="98"/>
        <v>100</v>
      </c>
      <c r="FK21" s="55">
        <v>25</v>
      </c>
      <c r="FL21" s="55">
        <v>25</v>
      </c>
      <c r="FM21" s="54">
        <f t="shared" si="99"/>
        <v>100</v>
      </c>
      <c r="FN21" s="54">
        <f t="shared" si="100"/>
        <v>100</v>
      </c>
      <c r="FO21" s="50"/>
      <c r="FP21" s="40">
        <f t="shared" si="101"/>
        <v>100</v>
      </c>
      <c r="FQ21" s="55">
        <v>25</v>
      </c>
      <c r="FR21" s="55">
        <v>25</v>
      </c>
      <c r="FS21" s="54">
        <f t="shared" si="102"/>
        <v>100</v>
      </c>
      <c r="FT21" s="40">
        <f t="shared" si="103"/>
        <v>100</v>
      </c>
      <c r="FU21" s="50"/>
      <c r="FV21" s="40">
        <f t="shared" si="104"/>
        <v>100</v>
      </c>
      <c r="FW21" s="50"/>
      <c r="FX21" s="54">
        <f t="shared" si="105"/>
        <v>100</v>
      </c>
      <c r="FY21" s="55">
        <v>25</v>
      </c>
      <c r="FZ21" s="55">
        <v>25</v>
      </c>
      <c r="GA21" s="54">
        <f t="shared" si="106"/>
        <v>100</v>
      </c>
      <c r="GB21" s="40">
        <f t="shared" si="107"/>
        <v>100</v>
      </c>
      <c r="GC21" s="50"/>
      <c r="GD21" s="40">
        <f t="shared" si="108"/>
        <v>100</v>
      </c>
      <c r="GE21" s="55">
        <v>25</v>
      </c>
      <c r="GF21" s="55">
        <v>25</v>
      </c>
      <c r="GG21" s="54">
        <f t="shared" si="109"/>
        <v>100</v>
      </c>
      <c r="GH21" s="40">
        <f t="shared" si="110"/>
        <v>100</v>
      </c>
      <c r="GI21" s="50"/>
      <c r="GJ21" s="40">
        <f t="shared" si="111"/>
        <v>100</v>
      </c>
      <c r="GK21" s="55">
        <v>25</v>
      </c>
      <c r="GL21" s="55">
        <v>25</v>
      </c>
      <c r="GM21" s="54">
        <f t="shared" si="112"/>
        <v>100</v>
      </c>
      <c r="GN21" s="40">
        <f t="shared" si="113"/>
        <v>100</v>
      </c>
      <c r="GO21" s="50"/>
      <c r="GP21" s="40">
        <f t="shared" si="114"/>
        <v>100</v>
      </c>
      <c r="GQ21" s="50"/>
      <c r="GR21" s="54">
        <f t="shared" si="115"/>
        <v>100</v>
      </c>
      <c r="GS21" s="54">
        <f t="shared" si="116"/>
        <v>93.4</v>
      </c>
    </row>
    <row r="22" spans="1:201" s="57" customFormat="1" x14ac:dyDescent="0.4">
      <c r="A22" s="58" t="s">
        <v>322</v>
      </c>
      <c r="B22" s="55">
        <v>1</v>
      </c>
      <c r="C22" s="55">
        <v>1</v>
      </c>
      <c r="D22" s="55">
        <v>1</v>
      </c>
      <c r="E22" s="55">
        <v>1</v>
      </c>
      <c r="F22" s="55">
        <v>1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38">
        <f t="shared" ref="L22:L26" si="118">SUM(B22:K22)</f>
        <v>5</v>
      </c>
      <c r="M22" s="40">
        <f t="shared" ref="M22:M26" si="119">L22/$L$8*100</f>
        <v>50</v>
      </c>
      <c r="N22" s="38">
        <f t="shared" ref="N22:N26" si="120">IF(M22&lt;70,0,IF(AND(M22&gt;=70,M22&lt;80),40,IF(AND(M22&gt;=80,M22&lt;90),60,IF(M22&gt;=90,100))))</f>
        <v>0</v>
      </c>
      <c r="O22" s="55">
        <v>1</v>
      </c>
      <c r="P22" s="55">
        <v>1</v>
      </c>
      <c r="Q22" s="55">
        <v>1</v>
      </c>
      <c r="R22" s="55">
        <v>1</v>
      </c>
      <c r="S22" s="55">
        <v>1</v>
      </c>
      <c r="T22" s="55">
        <v>1</v>
      </c>
      <c r="U22" s="55">
        <v>0</v>
      </c>
      <c r="V22" s="55">
        <v>0</v>
      </c>
      <c r="W22" s="55">
        <v>0</v>
      </c>
      <c r="X22" s="55">
        <v>1</v>
      </c>
      <c r="Y22" s="55">
        <v>1</v>
      </c>
      <c r="Z22" s="55">
        <v>1</v>
      </c>
      <c r="AA22" s="55">
        <v>1</v>
      </c>
      <c r="AB22" s="55">
        <v>1</v>
      </c>
      <c r="AC22" s="55">
        <v>1</v>
      </c>
      <c r="AD22" s="55">
        <v>1</v>
      </c>
      <c r="AE22" s="55">
        <v>0</v>
      </c>
      <c r="AF22" s="55">
        <v>1</v>
      </c>
      <c r="AG22" s="55">
        <v>0</v>
      </c>
      <c r="AH22" s="55">
        <v>1</v>
      </c>
      <c r="AI22" s="55">
        <v>1</v>
      </c>
      <c r="AJ22" s="55">
        <v>1</v>
      </c>
      <c r="AK22" s="55">
        <v>0</v>
      </c>
      <c r="AL22" s="55">
        <v>1</v>
      </c>
      <c r="AM22" s="55">
        <v>0</v>
      </c>
      <c r="AN22" s="55">
        <v>1</v>
      </c>
      <c r="AO22" s="55">
        <v>1</v>
      </c>
      <c r="AP22" s="55">
        <v>0</v>
      </c>
      <c r="AQ22" s="55">
        <v>0</v>
      </c>
      <c r="AR22" s="55">
        <v>0</v>
      </c>
      <c r="AS22" s="55">
        <v>0</v>
      </c>
      <c r="AT22" s="55">
        <v>1</v>
      </c>
      <c r="AU22" s="55">
        <v>0</v>
      </c>
      <c r="AV22" s="55">
        <v>1</v>
      </c>
      <c r="AW22" s="55">
        <v>0</v>
      </c>
      <c r="AX22" s="55">
        <v>0</v>
      </c>
      <c r="AY22" s="55">
        <v>1</v>
      </c>
      <c r="AZ22" s="55">
        <v>1</v>
      </c>
      <c r="BA22" s="55">
        <v>1</v>
      </c>
      <c r="BB22" s="55">
        <v>1</v>
      </c>
      <c r="BC22" s="55">
        <v>1</v>
      </c>
      <c r="BD22" s="55">
        <v>1</v>
      </c>
      <c r="BE22" s="55">
        <v>1</v>
      </c>
      <c r="BF22" s="55">
        <v>1</v>
      </c>
      <c r="BG22" s="55">
        <v>1</v>
      </c>
      <c r="BH22" s="55">
        <v>1</v>
      </c>
      <c r="BI22" s="55">
        <v>1</v>
      </c>
      <c r="BJ22" s="55">
        <v>1</v>
      </c>
      <c r="BK22" s="55">
        <v>1</v>
      </c>
      <c r="BL22" s="55">
        <v>0</v>
      </c>
      <c r="BM22" s="55">
        <v>0</v>
      </c>
      <c r="BN22" s="55">
        <v>0</v>
      </c>
      <c r="BO22" s="55">
        <v>0</v>
      </c>
      <c r="BP22" s="55">
        <v>0</v>
      </c>
      <c r="BQ22" s="55">
        <v>1</v>
      </c>
      <c r="BR22" s="55">
        <v>0</v>
      </c>
      <c r="BS22" s="55">
        <v>1</v>
      </c>
      <c r="BT22" s="55">
        <v>1</v>
      </c>
      <c r="BU22" s="55">
        <v>1</v>
      </c>
      <c r="BV22" s="55">
        <v>0</v>
      </c>
      <c r="BW22" s="55">
        <v>0</v>
      </c>
      <c r="BX22" s="55">
        <v>1</v>
      </c>
      <c r="BY22" s="55">
        <v>1</v>
      </c>
      <c r="BZ22" s="38">
        <f t="shared" ref="BZ22:BZ26" si="121">SUM(O22:BY22)</f>
        <v>41</v>
      </c>
      <c r="CA22" s="40">
        <f t="shared" ref="CA22:CA26" si="122">BZ22/$BZ$8*100</f>
        <v>65.079365079365076</v>
      </c>
      <c r="CB22" s="38">
        <f t="shared" ref="CB22:CB26" si="123">IF(CA22&lt;70,0,IF(AND(CA22&gt;=70,CA22&lt;80),40,IF(AND(CA22&gt;=80,CA22&lt;90),60,IF(CA22&gt;=90,100))))</f>
        <v>0</v>
      </c>
      <c r="CC22" s="50"/>
      <c r="CD22" s="40">
        <f t="shared" ref="CD22:CD26" si="124">(N22+CB22)/2</f>
        <v>0</v>
      </c>
      <c r="CE22" s="55">
        <v>1</v>
      </c>
      <c r="CF22" s="55">
        <v>1</v>
      </c>
      <c r="CG22" s="55">
        <v>0</v>
      </c>
      <c r="CH22" s="55">
        <v>0</v>
      </c>
      <c r="CI22" s="55">
        <v>0</v>
      </c>
      <c r="CJ22" s="55">
        <v>0</v>
      </c>
      <c r="CK22" s="38">
        <f t="shared" ref="CK22:CK26" si="125">SUM(CE22:CJ22)</f>
        <v>2</v>
      </c>
      <c r="CL22" s="38">
        <f t="shared" ref="CL22:CL26" si="126">IF(CK22=0,0,IF(AND(CK22&gt;=1,CK22&lt;=4),CK22*20,IF(CK22&gt;4,100)))</f>
        <v>40</v>
      </c>
      <c r="CM22" s="50"/>
      <c r="CN22" s="41">
        <f t="shared" ref="CN22:CN26" si="127">CL22</f>
        <v>40</v>
      </c>
      <c r="CO22" s="55">
        <v>96</v>
      </c>
      <c r="CP22" s="55">
        <v>94</v>
      </c>
      <c r="CQ22" s="40">
        <f t="shared" ref="CQ22:CQ26" si="128">CP22/CO22*100</f>
        <v>97.916666666666657</v>
      </c>
      <c r="CR22" s="40">
        <f t="shared" ref="CR22:CR26" si="129">CQ22</f>
        <v>97.916666666666657</v>
      </c>
      <c r="CS22" s="55">
        <v>96</v>
      </c>
      <c r="CT22" s="55">
        <v>94</v>
      </c>
      <c r="CU22" s="40">
        <f t="shared" ref="CU22:CU26" si="130">CT22/CS22*100</f>
        <v>97.916666666666657</v>
      </c>
      <c r="CV22" s="40">
        <f t="shared" ref="CV22:CV26" si="131">CU22</f>
        <v>97.916666666666657</v>
      </c>
      <c r="CW22" s="50"/>
      <c r="CX22" s="40">
        <f t="shared" ref="CX22:CX26" si="132">(CR22+CV22)/2</f>
        <v>97.916666666666657</v>
      </c>
      <c r="CY22" s="50"/>
      <c r="CZ22" s="40">
        <f t="shared" ref="CZ22:CZ26" si="133">($CC$8*CD22)+($CM$8*CN22)+($CW$8*CX22)</f>
        <v>51.166666666666664</v>
      </c>
      <c r="DA22" s="55">
        <v>1</v>
      </c>
      <c r="DB22" s="55">
        <v>1</v>
      </c>
      <c r="DC22" s="55">
        <v>1</v>
      </c>
      <c r="DD22" s="55">
        <v>1</v>
      </c>
      <c r="DE22" s="55">
        <v>1</v>
      </c>
      <c r="DF22" s="38">
        <f t="shared" ref="DF22:DF26" si="134">SUM(DA22:DE22)</f>
        <v>5</v>
      </c>
      <c r="DG22" s="38">
        <f t="shared" ref="DG22:DG26" si="135">IF(DF22=0,0,IF(AND(DF22&gt;=1,DF22&lt;5),DF22*20,IF(DF22&gt;=5,100)))</f>
        <v>100</v>
      </c>
      <c r="DH22" s="50"/>
      <c r="DI22" s="40">
        <f t="shared" ref="DI22:DI26" si="136">DG22</f>
        <v>100</v>
      </c>
      <c r="DJ22" s="55">
        <v>1</v>
      </c>
      <c r="DK22" s="55">
        <v>704</v>
      </c>
      <c r="DL22" s="55">
        <v>704</v>
      </c>
      <c r="DM22" s="40">
        <f t="shared" ref="DM22:DM26" si="137">DL22/DK22*100</f>
        <v>100</v>
      </c>
      <c r="DN22" s="38">
        <f t="shared" ref="DN22:DN26" si="138">IF(DM22&lt;10,0,IF(AND(DM22&gt;=10,DM22&lt;50),1,IF(DM22&gt;=50,2)))</f>
        <v>2</v>
      </c>
      <c r="DO22" s="55">
        <v>0</v>
      </c>
      <c r="DP22" s="55">
        <v>0</v>
      </c>
      <c r="DQ22" s="55">
        <v>0</v>
      </c>
      <c r="DR22" s="56">
        <f t="shared" ref="DR22:DR26" si="139">DJ22+DN22+DO22+DP22+DQ22</f>
        <v>3</v>
      </c>
      <c r="DS22" s="38">
        <f t="shared" ref="DS22:DS26" si="140">IF(DR22=0,0,IF(AND(DR22&gt;=1,DR22&lt;5),DR22*20,IF(DR22&gt;=5,100)))</f>
        <v>60</v>
      </c>
      <c r="DT22" s="50"/>
      <c r="DU22" s="40">
        <f t="shared" ref="DU22:DU26" si="141">DS22</f>
        <v>60</v>
      </c>
      <c r="DV22" s="55">
        <v>96</v>
      </c>
      <c r="DW22" s="55">
        <v>93</v>
      </c>
      <c r="DX22" s="40">
        <f t="shared" ref="DX22:DX26" si="142">DW22/DV22*100</f>
        <v>96.875</v>
      </c>
      <c r="DY22" s="40">
        <f t="shared" ref="DY22:DY26" si="143">DX22</f>
        <v>96.875</v>
      </c>
      <c r="DZ22" s="50"/>
      <c r="EA22" s="40">
        <f t="shared" ref="EA22:EA26" si="144">DY22</f>
        <v>96.875</v>
      </c>
      <c r="EB22" s="50"/>
      <c r="EC22" s="54">
        <f t="shared" ref="EC22:EC26" si="145">($DH$8*DI22)+($DT$8*DU22)+($DZ$8*EA22)</f>
        <v>83.0625</v>
      </c>
      <c r="ED22" s="55">
        <v>1</v>
      </c>
      <c r="EE22" s="55">
        <v>0</v>
      </c>
      <c r="EF22" s="55">
        <v>1</v>
      </c>
      <c r="EG22" s="55">
        <v>1</v>
      </c>
      <c r="EH22" s="55">
        <v>1</v>
      </c>
      <c r="EI22" s="38">
        <f t="shared" ref="EI22:EI26" si="146">SUM(ED22:EH22)</f>
        <v>4</v>
      </c>
      <c r="EJ22" s="38">
        <f t="shared" ref="EJ22:EJ26" si="147">IF(EI22=0,0,IF(AND(EI22&gt;=1,EI22&lt;5),EI22*20,IF(EI22&gt;=5,100)))</f>
        <v>80</v>
      </c>
      <c r="EK22" s="50"/>
      <c r="EL22" s="40">
        <f t="shared" ref="EL22:EL26" si="148">EJ22</f>
        <v>80</v>
      </c>
      <c r="EM22" s="55">
        <v>1</v>
      </c>
      <c r="EN22" s="55">
        <v>1</v>
      </c>
      <c r="EO22" s="55">
        <v>1</v>
      </c>
      <c r="EP22" s="55">
        <v>1</v>
      </c>
      <c r="EQ22" s="55">
        <v>0</v>
      </c>
      <c r="ER22" s="55">
        <v>1</v>
      </c>
      <c r="ES22" s="38">
        <f t="shared" ref="ES22:ES26" si="149">SUM(EM22:ER22)</f>
        <v>5</v>
      </c>
      <c r="ET22" s="38">
        <f t="shared" ref="ET22:ET26" si="150">IF(ES22=0,0,IF(AND(ES22&gt;=1,ES22&lt;5),ES22*20,IF(ES22&gt;=5,100)))</f>
        <v>100</v>
      </c>
      <c r="EU22" s="50"/>
      <c r="EV22" s="40">
        <f t="shared" ref="EV22:EV26" si="151">ET22</f>
        <v>100</v>
      </c>
      <c r="EW22" s="55">
        <v>96</v>
      </c>
      <c r="EX22" s="55">
        <v>94</v>
      </c>
      <c r="EY22" s="54">
        <f t="shared" ref="EY22:EY26" si="152">EX22/EW22*100</f>
        <v>97.916666666666657</v>
      </c>
      <c r="EZ22" s="40">
        <f t="shared" ref="EZ22:EZ26" si="153">EY22</f>
        <v>97.916666666666657</v>
      </c>
      <c r="FA22" s="50"/>
      <c r="FB22" s="40">
        <f t="shared" ref="FB22:FB26" si="154">EZ22</f>
        <v>97.916666666666657</v>
      </c>
      <c r="FC22" s="50"/>
      <c r="FD22" s="54">
        <f t="shared" ref="FD22:FD26" si="155">($EK$8*EL22)+($EU$8*EV22)+($FA$8*FB22)</f>
        <v>93.375</v>
      </c>
      <c r="FE22" s="55">
        <v>96</v>
      </c>
      <c r="FF22" s="55">
        <v>95</v>
      </c>
      <c r="FG22" s="54">
        <f>FF22/FE22*100</f>
        <v>98.958333333333343</v>
      </c>
      <c r="FH22" s="40">
        <f t="shared" ref="FH22:FH26" si="156">FG22</f>
        <v>98.958333333333343</v>
      </c>
      <c r="FI22" s="50"/>
      <c r="FJ22" s="40">
        <f t="shared" ref="FJ22:FJ26" si="157">FH22</f>
        <v>98.958333333333343</v>
      </c>
      <c r="FK22" s="55">
        <v>96</v>
      </c>
      <c r="FL22" s="55">
        <v>95</v>
      </c>
      <c r="FM22" s="54">
        <f t="shared" ref="FM22:FM26" si="158">FL22/FK22*100</f>
        <v>98.958333333333343</v>
      </c>
      <c r="FN22" s="54">
        <f t="shared" ref="FN22:FN26" si="159">FM22</f>
        <v>98.958333333333343</v>
      </c>
      <c r="FO22" s="50"/>
      <c r="FP22" s="40">
        <f t="shared" ref="FP22:FP26" si="160">FN22</f>
        <v>98.958333333333343</v>
      </c>
      <c r="FQ22" s="55">
        <v>96</v>
      </c>
      <c r="FR22" s="55">
        <v>93</v>
      </c>
      <c r="FS22" s="54">
        <f t="shared" ref="FS22:FS26" si="161">FR22/FQ22*100</f>
        <v>96.875</v>
      </c>
      <c r="FT22" s="40">
        <f t="shared" ref="FT22:FT26" si="162">FS22</f>
        <v>96.875</v>
      </c>
      <c r="FU22" s="50"/>
      <c r="FV22" s="40">
        <f t="shared" ref="FV22:FV26" si="163">FT22</f>
        <v>96.875</v>
      </c>
      <c r="FW22" s="50"/>
      <c r="FX22" s="54">
        <f t="shared" ref="FX22:FX26" si="164">($FI$8*FJ22)+($FO$8*FP22)+($FU$8*FV22)</f>
        <v>98.541666666666686</v>
      </c>
      <c r="FY22" s="55">
        <v>96</v>
      </c>
      <c r="FZ22" s="55">
        <v>94</v>
      </c>
      <c r="GA22" s="54">
        <f t="shared" ref="GA22:GA26" si="165">FZ22/FY22*100</f>
        <v>97.916666666666657</v>
      </c>
      <c r="GB22" s="40">
        <f t="shared" ref="GB22:GB26" si="166">GA22</f>
        <v>97.916666666666657</v>
      </c>
      <c r="GC22" s="50"/>
      <c r="GD22" s="40">
        <f t="shared" ref="GD22:GD26" si="167">GB22</f>
        <v>97.916666666666657</v>
      </c>
      <c r="GE22" s="55">
        <v>96</v>
      </c>
      <c r="GF22" s="55">
        <v>95</v>
      </c>
      <c r="GG22" s="54">
        <f t="shared" ref="GG22:GG26" si="168">GF22/GE22*100</f>
        <v>98.958333333333343</v>
      </c>
      <c r="GH22" s="40">
        <f t="shared" ref="GH22:GH26" si="169">GG22</f>
        <v>98.958333333333343</v>
      </c>
      <c r="GI22" s="50"/>
      <c r="GJ22" s="40">
        <f t="shared" ref="GJ22:GJ26" si="170">GH22</f>
        <v>98.958333333333343</v>
      </c>
      <c r="GK22" s="55">
        <v>96</v>
      </c>
      <c r="GL22" s="55">
        <v>96</v>
      </c>
      <c r="GM22" s="54">
        <f t="shared" ref="GM22:GM26" si="171">GL22/GK22*100</f>
        <v>100</v>
      </c>
      <c r="GN22" s="40">
        <f t="shared" ref="GN22:GN26" si="172">GM22</f>
        <v>100</v>
      </c>
      <c r="GO22" s="50"/>
      <c r="GP22" s="40">
        <f t="shared" ref="GP22:GP26" si="173">GN22</f>
        <v>100</v>
      </c>
      <c r="GQ22" s="50"/>
      <c r="GR22" s="54">
        <f t="shared" ref="GR22:GR26" si="174">($GC$8*GD22)+($GI$8*GJ22)+($GO$8*GP22)</f>
        <v>99.270833333333329</v>
      </c>
      <c r="GS22" s="54">
        <f t="shared" ref="GS22:GS26" si="175">($CY$8*CZ22)+($EB$8*EC22)+($FC$8*FD22)+($FW$8*FX22)+($GQ$8*GR22)</f>
        <v>85.414583333333326</v>
      </c>
    </row>
    <row r="23" spans="1:201" s="57" customFormat="1" x14ac:dyDescent="0.4">
      <c r="A23" s="58" t="s">
        <v>323</v>
      </c>
      <c r="B23" s="55">
        <v>1</v>
      </c>
      <c r="C23" s="55">
        <v>1</v>
      </c>
      <c r="D23" s="55">
        <v>1</v>
      </c>
      <c r="E23" s="55">
        <v>1</v>
      </c>
      <c r="F23" s="55">
        <v>1</v>
      </c>
      <c r="G23" s="55">
        <v>1</v>
      </c>
      <c r="H23" s="55">
        <v>0</v>
      </c>
      <c r="I23" s="55">
        <v>1</v>
      </c>
      <c r="J23" s="55">
        <v>0</v>
      </c>
      <c r="K23" s="55">
        <v>1</v>
      </c>
      <c r="L23" s="38">
        <f t="shared" si="118"/>
        <v>8</v>
      </c>
      <c r="M23" s="40">
        <f t="shared" si="119"/>
        <v>80</v>
      </c>
      <c r="N23" s="38">
        <f t="shared" si="120"/>
        <v>60</v>
      </c>
      <c r="O23" s="55">
        <v>1</v>
      </c>
      <c r="P23" s="55">
        <v>1</v>
      </c>
      <c r="Q23" s="55">
        <v>1</v>
      </c>
      <c r="R23" s="55">
        <v>1</v>
      </c>
      <c r="S23" s="55">
        <v>1</v>
      </c>
      <c r="T23" s="55">
        <v>1</v>
      </c>
      <c r="U23" s="55">
        <v>0</v>
      </c>
      <c r="V23" s="55">
        <v>0</v>
      </c>
      <c r="W23" s="55">
        <v>0</v>
      </c>
      <c r="X23" s="55">
        <v>1</v>
      </c>
      <c r="Y23" s="55">
        <v>1</v>
      </c>
      <c r="Z23" s="55">
        <v>1</v>
      </c>
      <c r="AA23" s="55">
        <v>1</v>
      </c>
      <c r="AB23" s="55">
        <v>0</v>
      </c>
      <c r="AC23" s="55">
        <v>1</v>
      </c>
      <c r="AD23" s="55">
        <v>1</v>
      </c>
      <c r="AE23" s="55">
        <v>1</v>
      </c>
      <c r="AF23" s="55">
        <v>1</v>
      </c>
      <c r="AG23" s="55">
        <v>0</v>
      </c>
      <c r="AH23" s="55">
        <v>1</v>
      </c>
      <c r="AI23" s="55">
        <v>0</v>
      </c>
      <c r="AJ23" s="55">
        <v>1</v>
      </c>
      <c r="AK23" s="55">
        <v>1</v>
      </c>
      <c r="AL23" s="55">
        <v>1</v>
      </c>
      <c r="AM23" s="55">
        <v>1</v>
      </c>
      <c r="AN23" s="55">
        <v>1</v>
      </c>
      <c r="AO23" s="55">
        <v>1</v>
      </c>
      <c r="AP23" s="55">
        <v>1</v>
      </c>
      <c r="AQ23" s="55">
        <v>1</v>
      </c>
      <c r="AR23" s="55">
        <v>1</v>
      </c>
      <c r="AS23" s="55">
        <v>1</v>
      </c>
      <c r="AT23" s="55">
        <v>1</v>
      </c>
      <c r="AU23" s="55">
        <v>1</v>
      </c>
      <c r="AV23" s="55">
        <v>1</v>
      </c>
      <c r="AW23" s="55">
        <v>1</v>
      </c>
      <c r="AX23" s="55">
        <v>1</v>
      </c>
      <c r="AY23" s="55">
        <v>1</v>
      </c>
      <c r="AZ23" s="55">
        <v>1</v>
      </c>
      <c r="BA23" s="55">
        <v>1</v>
      </c>
      <c r="BB23" s="55">
        <v>1</v>
      </c>
      <c r="BC23" s="55">
        <v>1</v>
      </c>
      <c r="BD23" s="55">
        <v>1</v>
      </c>
      <c r="BE23" s="55">
        <v>1</v>
      </c>
      <c r="BF23" s="55">
        <v>1</v>
      </c>
      <c r="BG23" s="55">
        <v>1</v>
      </c>
      <c r="BH23" s="55">
        <v>1</v>
      </c>
      <c r="BI23" s="55">
        <v>1</v>
      </c>
      <c r="BJ23" s="55">
        <v>0</v>
      </c>
      <c r="BK23" s="55">
        <v>1</v>
      </c>
      <c r="BL23" s="55">
        <v>1</v>
      </c>
      <c r="BM23" s="55">
        <v>1</v>
      </c>
      <c r="BN23" s="55">
        <v>1</v>
      </c>
      <c r="BO23" s="55">
        <v>1</v>
      </c>
      <c r="BP23" s="55">
        <v>1</v>
      </c>
      <c r="BQ23" s="55">
        <v>1</v>
      </c>
      <c r="BR23" s="55">
        <v>1</v>
      </c>
      <c r="BS23" s="55">
        <v>1</v>
      </c>
      <c r="BT23" s="55">
        <v>1</v>
      </c>
      <c r="BU23" s="55">
        <v>1</v>
      </c>
      <c r="BV23" s="55">
        <v>1</v>
      </c>
      <c r="BW23" s="55">
        <v>1</v>
      </c>
      <c r="BX23" s="55">
        <v>1</v>
      </c>
      <c r="BY23" s="55">
        <v>1</v>
      </c>
      <c r="BZ23" s="38">
        <f t="shared" si="121"/>
        <v>56</v>
      </c>
      <c r="CA23" s="40">
        <f t="shared" si="122"/>
        <v>88.888888888888886</v>
      </c>
      <c r="CB23" s="38">
        <f t="shared" si="123"/>
        <v>60</v>
      </c>
      <c r="CC23" s="50"/>
      <c r="CD23" s="40">
        <f t="shared" si="124"/>
        <v>60</v>
      </c>
      <c r="CE23" s="55">
        <v>1</v>
      </c>
      <c r="CF23" s="55">
        <v>1</v>
      </c>
      <c r="CG23" s="55">
        <v>1</v>
      </c>
      <c r="CH23" s="55">
        <v>0</v>
      </c>
      <c r="CI23" s="55">
        <v>0</v>
      </c>
      <c r="CJ23" s="55">
        <v>0</v>
      </c>
      <c r="CK23" s="38">
        <f t="shared" si="125"/>
        <v>3</v>
      </c>
      <c r="CL23" s="38">
        <f t="shared" si="126"/>
        <v>60</v>
      </c>
      <c r="CM23" s="50"/>
      <c r="CN23" s="41">
        <f t="shared" si="127"/>
        <v>60</v>
      </c>
      <c r="CO23" s="55">
        <v>41</v>
      </c>
      <c r="CP23" s="55">
        <v>37</v>
      </c>
      <c r="CQ23" s="40">
        <f t="shared" si="128"/>
        <v>90.243902439024396</v>
      </c>
      <c r="CR23" s="40">
        <f t="shared" si="129"/>
        <v>90.243902439024396</v>
      </c>
      <c r="CS23" s="55">
        <v>41</v>
      </c>
      <c r="CT23" s="55">
        <v>37</v>
      </c>
      <c r="CU23" s="40">
        <f t="shared" si="130"/>
        <v>90.243902439024396</v>
      </c>
      <c r="CV23" s="40">
        <f t="shared" si="131"/>
        <v>90.243902439024396</v>
      </c>
      <c r="CW23" s="50"/>
      <c r="CX23" s="40">
        <f t="shared" si="132"/>
        <v>90.243902439024396</v>
      </c>
      <c r="CY23" s="50"/>
      <c r="CZ23" s="40">
        <f t="shared" si="133"/>
        <v>72.097560975609753</v>
      </c>
      <c r="DA23" s="55">
        <v>1</v>
      </c>
      <c r="DB23" s="55">
        <v>1</v>
      </c>
      <c r="DC23" s="55">
        <v>1</v>
      </c>
      <c r="DD23" s="55">
        <v>1</v>
      </c>
      <c r="DE23" s="55">
        <v>1</v>
      </c>
      <c r="DF23" s="38">
        <f t="shared" si="134"/>
        <v>5</v>
      </c>
      <c r="DG23" s="38">
        <f t="shared" si="135"/>
        <v>100</v>
      </c>
      <c r="DH23" s="50"/>
      <c r="DI23" s="40">
        <f t="shared" si="136"/>
        <v>100</v>
      </c>
      <c r="DJ23" s="55">
        <v>1</v>
      </c>
      <c r="DK23" s="55">
        <v>206</v>
      </c>
      <c r="DL23" s="55">
        <v>190</v>
      </c>
      <c r="DM23" s="40">
        <f t="shared" si="137"/>
        <v>92.233009708737868</v>
      </c>
      <c r="DN23" s="38">
        <f t="shared" si="138"/>
        <v>2</v>
      </c>
      <c r="DO23" s="55">
        <v>12</v>
      </c>
      <c r="DP23" s="55">
        <v>0</v>
      </c>
      <c r="DQ23" s="55">
        <v>0</v>
      </c>
      <c r="DR23" s="56">
        <f t="shared" si="139"/>
        <v>15</v>
      </c>
      <c r="DS23" s="38">
        <f t="shared" si="140"/>
        <v>100</v>
      </c>
      <c r="DT23" s="50"/>
      <c r="DU23" s="40">
        <f t="shared" si="141"/>
        <v>100</v>
      </c>
      <c r="DV23" s="55">
        <v>41</v>
      </c>
      <c r="DW23" s="55">
        <v>41</v>
      </c>
      <c r="DX23" s="40">
        <f t="shared" si="142"/>
        <v>100</v>
      </c>
      <c r="DY23" s="40">
        <f t="shared" si="143"/>
        <v>100</v>
      </c>
      <c r="DZ23" s="50"/>
      <c r="EA23" s="40">
        <f t="shared" si="144"/>
        <v>100</v>
      </c>
      <c r="EB23" s="50"/>
      <c r="EC23" s="54">
        <f t="shared" si="145"/>
        <v>100</v>
      </c>
      <c r="ED23" s="55">
        <v>0</v>
      </c>
      <c r="EE23" s="55">
        <v>0</v>
      </c>
      <c r="EF23" s="55">
        <v>0</v>
      </c>
      <c r="EG23" s="55">
        <v>0</v>
      </c>
      <c r="EH23" s="55">
        <v>0</v>
      </c>
      <c r="EI23" s="38">
        <f t="shared" si="146"/>
        <v>0</v>
      </c>
      <c r="EJ23" s="38">
        <f t="shared" si="147"/>
        <v>0</v>
      </c>
      <c r="EK23" s="50"/>
      <c r="EL23" s="40">
        <f t="shared" si="148"/>
        <v>0</v>
      </c>
      <c r="EM23" s="55">
        <v>0</v>
      </c>
      <c r="EN23" s="55">
        <v>0</v>
      </c>
      <c r="EO23" s="55">
        <v>0</v>
      </c>
      <c r="EP23" s="55">
        <v>1</v>
      </c>
      <c r="EQ23" s="55">
        <v>0</v>
      </c>
      <c r="ER23" s="55">
        <v>0</v>
      </c>
      <c r="ES23" s="38">
        <f t="shared" si="149"/>
        <v>1</v>
      </c>
      <c r="ET23" s="38">
        <f t="shared" si="150"/>
        <v>20</v>
      </c>
      <c r="EU23" s="50"/>
      <c r="EV23" s="40">
        <f t="shared" si="151"/>
        <v>20</v>
      </c>
      <c r="EW23" s="55">
        <v>41</v>
      </c>
      <c r="EX23" s="55">
        <v>10</v>
      </c>
      <c r="EY23" s="54">
        <f t="shared" si="152"/>
        <v>24.390243902439025</v>
      </c>
      <c r="EZ23" s="40">
        <f t="shared" si="153"/>
        <v>24.390243902439025</v>
      </c>
      <c r="FA23" s="50"/>
      <c r="FB23" s="40">
        <f t="shared" si="154"/>
        <v>24.390243902439025</v>
      </c>
      <c r="FC23" s="50"/>
      <c r="FD23" s="54">
        <f t="shared" si="155"/>
        <v>15.317073170731707</v>
      </c>
      <c r="FE23" s="55">
        <v>41</v>
      </c>
      <c r="FF23" s="55">
        <v>39</v>
      </c>
      <c r="FG23" s="54">
        <f t="shared" ref="FG23:FG26" si="176">FF23/FE23*100</f>
        <v>95.121951219512198</v>
      </c>
      <c r="FH23" s="40">
        <f t="shared" si="156"/>
        <v>95.121951219512198</v>
      </c>
      <c r="FI23" s="50"/>
      <c r="FJ23" s="40">
        <f t="shared" si="157"/>
        <v>95.121951219512198</v>
      </c>
      <c r="FK23" s="55">
        <v>41</v>
      </c>
      <c r="FL23" s="55">
        <v>39</v>
      </c>
      <c r="FM23" s="54">
        <f t="shared" si="158"/>
        <v>95.121951219512198</v>
      </c>
      <c r="FN23" s="54">
        <f t="shared" si="159"/>
        <v>95.121951219512198</v>
      </c>
      <c r="FO23" s="50"/>
      <c r="FP23" s="40">
        <f t="shared" si="160"/>
        <v>95.121951219512198</v>
      </c>
      <c r="FQ23" s="55">
        <v>41</v>
      </c>
      <c r="FR23" s="55">
        <v>41</v>
      </c>
      <c r="FS23" s="54">
        <f t="shared" si="161"/>
        <v>100</v>
      </c>
      <c r="FT23" s="40">
        <f t="shared" si="162"/>
        <v>100</v>
      </c>
      <c r="FU23" s="50"/>
      <c r="FV23" s="40">
        <f t="shared" si="163"/>
        <v>100</v>
      </c>
      <c r="FW23" s="50"/>
      <c r="FX23" s="54">
        <f t="shared" si="164"/>
        <v>96.097560975609767</v>
      </c>
      <c r="FY23" s="55">
        <v>41</v>
      </c>
      <c r="FZ23" s="55">
        <v>41</v>
      </c>
      <c r="GA23" s="54">
        <f t="shared" si="165"/>
        <v>100</v>
      </c>
      <c r="GB23" s="40">
        <f t="shared" si="166"/>
        <v>100</v>
      </c>
      <c r="GC23" s="50"/>
      <c r="GD23" s="40">
        <f t="shared" si="167"/>
        <v>100</v>
      </c>
      <c r="GE23" s="55">
        <v>41</v>
      </c>
      <c r="GF23" s="55">
        <v>41</v>
      </c>
      <c r="GG23" s="54">
        <f t="shared" si="168"/>
        <v>100</v>
      </c>
      <c r="GH23" s="40">
        <f t="shared" si="169"/>
        <v>100</v>
      </c>
      <c r="GI23" s="50"/>
      <c r="GJ23" s="40">
        <f t="shared" si="170"/>
        <v>100</v>
      </c>
      <c r="GK23" s="55">
        <v>41</v>
      </c>
      <c r="GL23" s="55">
        <v>39</v>
      </c>
      <c r="GM23" s="54">
        <f t="shared" si="171"/>
        <v>95.121951219512198</v>
      </c>
      <c r="GN23" s="40">
        <f t="shared" si="172"/>
        <v>95.121951219512198</v>
      </c>
      <c r="GO23" s="50"/>
      <c r="GP23" s="40">
        <f t="shared" si="173"/>
        <v>95.121951219512198</v>
      </c>
      <c r="GQ23" s="50"/>
      <c r="GR23" s="54">
        <f t="shared" si="174"/>
        <v>97.560975609756099</v>
      </c>
      <c r="GS23" s="54">
        <f t="shared" si="175"/>
        <v>80.400000000000006</v>
      </c>
    </row>
    <row r="24" spans="1:201" s="57" customFormat="1" x14ac:dyDescent="0.4">
      <c r="A24" s="58" t="s">
        <v>325</v>
      </c>
      <c r="B24" s="55">
        <v>1</v>
      </c>
      <c r="C24" s="55">
        <v>1</v>
      </c>
      <c r="D24" s="55">
        <v>1</v>
      </c>
      <c r="E24" s="55">
        <v>1</v>
      </c>
      <c r="F24" s="55">
        <v>1</v>
      </c>
      <c r="G24" s="55">
        <v>1</v>
      </c>
      <c r="H24" s="55">
        <v>1</v>
      </c>
      <c r="I24" s="55">
        <v>1</v>
      </c>
      <c r="J24" s="55">
        <v>0</v>
      </c>
      <c r="K24" s="55">
        <v>1</v>
      </c>
      <c r="L24" s="38">
        <f t="shared" si="118"/>
        <v>9</v>
      </c>
      <c r="M24" s="40">
        <f t="shared" si="119"/>
        <v>90</v>
      </c>
      <c r="N24" s="38">
        <f t="shared" si="120"/>
        <v>100</v>
      </c>
      <c r="O24" s="55">
        <v>1</v>
      </c>
      <c r="P24" s="55">
        <v>1</v>
      </c>
      <c r="Q24" s="55">
        <v>1</v>
      </c>
      <c r="R24" s="55">
        <v>1</v>
      </c>
      <c r="S24" s="55">
        <v>1</v>
      </c>
      <c r="T24" s="55">
        <v>1</v>
      </c>
      <c r="U24" s="55">
        <v>0</v>
      </c>
      <c r="V24" s="55">
        <v>0</v>
      </c>
      <c r="W24" s="55">
        <v>0</v>
      </c>
      <c r="X24" s="55">
        <v>1</v>
      </c>
      <c r="Y24" s="55">
        <v>1</v>
      </c>
      <c r="Z24" s="55">
        <v>1</v>
      </c>
      <c r="AA24" s="55">
        <v>1</v>
      </c>
      <c r="AB24" s="55">
        <v>1</v>
      </c>
      <c r="AC24" s="55">
        <v>1</v>
      </c>
      <c r="AD24" s="55">
        <v>1</v>
      </c>
      <c r="AE24" s="55">
        <v>0</v>
      </c>
      <c r="AF24" s="55">
        <v>1</v>
      </c>
      <c r="AG24" s="55">
        <v>1</v>
      </c>
      <c r="AH24" s="55">
        <v>1</v>
      </c>
      <c r="AI24" s="55">
        <v>0</v>
      </c>
      <c r="AJ24" s="55">
        <v>1</v>
      </c>
      <c r="AK24" s="55">
        <v>0</v>
      </c>
      <c r="AL24" s="55">
        <v>1</v>
      </c>
      <c r="AM24" s="55">
        <v>1</v>
      </c>
      <c r="AN24" s="55">
        <v>1</v>
      </c>
      <c r="AO24" s="55">
        <v>1</v>
      </c>
      <c r="AP24" s="55">
        <v>0</v>
      </c>
      <c r="AQ24" s="55">
        <v>1</v>
      </c>
      <c r="AR24" s="55">
        <v>0</v>
      </c>
      <c r="AS24" s="55">
        <v>1</v>
      </c>
      <c r="AT24" s="55">
        <v>1</v>
      </c>
      <c r="AU24" s="55">
        <v>0</v>
      </c>
      <c r="AV24" s="55">
        <v>1</v>
      </c>
      <c r="AW24" s="55">
        <v>1</v>
      </c>
      <c r="AX24" s="55">
        <v>1</v>
      </c>
      <c r="AY24" s="55">
        <v>1</v>
      </c>
      <c r="AZ24" s="55">
        <v>1</v>
      </c>
      <c r="BA24" s="55">
        <v>1</v>
      </c>
      <c r="BB24" s="55">
        <v>1</v>
      </c>
      <c r="BC24" s="55">
        <v>1</v>
      </c>
      <c r="BD24" s="55">
        <v>1</v>
      </c>
      <c r="BE24" s="55">
        <v>1</v>
      </c>
      <c r="BF24" s="55">
        <v>1</v>
      </c>
      <c r="BG24" s="55">
        <v>1</v>
      </c>
      <c r="BH24" s="55">
        <v>1</v>
      </c>
      <c r="BI24" s="55">
        <v>1</v>
      </c>
      <c r="BJ24" s="55">
        <v>1</v>
      </c>
      <c r="BK24" s="55">
        <v>1</v>
      </c>
      <c r="BL24" s="55">
        <v>1</v>
      </c>
      <c r="BM24" s="55">
        <v>1</v>
      </c>
      <c r="BN24" s="55">
        <v>1</v>
      </c>
      <c r="BO24" s="55">
        <v>1</v>
      </c>
      <c r="BP24" s="55">
        <v>0</v>
      </c>
      <c r="BQ24" s="55">
        <v>1</v>
      </c>
      <c r="BR24" s="55">
        <v>1</v>
      </c>
      <c r="BS24" s="55">
        <v>1</v>
      </c>
      <c r="BT24" s="55">
        <v>1</v>
      </c>
      <c r="BU24" s="55">
        <v>0</v>
      </c>
      <c r="BV24" s="55">
        <v>1</v>
      </c>
      <c r="BW24" s="55">
        <v>1</v>
      </c>
      <c r="BX24" s="55">
        <v>0</v>
      </c>
      <c r="BY24" s="55">
        <v>1</v>
      </c>
      <c r="BZ24" s="38">
        <f t="shared" si="121"/>
        <v>51</v>
      </c>
      <c r="CA24" s="40">
        <f t="shared" si="122"/>
        <v>80.952380952380949</v>
      </c>
      <c r="CB24" s="38">
        <f t="shared" si="123"/>
        <v>60</v>
      </c>
      <c r="CC24" s="50"/>
      <c r="CD24" s="40">
        <f t="shared" si="124"/>
        <v>80</v>
      </c>
      <c r="CE24" s="55">
        <v>1</v>
      </c>
      <c r="CF24" s="55">
        <v>1</v>
      </c>
      <c r="CG24" s="55">
        <v>1</v>
      </c>
      <c r="CH24" s="55">
        <v>0</v>
      </c>
      <c r="CI24" s="55">
        <v>0</v>
      </c>
      <c r="CJ24" s="55">
        <v>0</v>
      </c>
      <c r="CK24" s="38">
        <f t="shared" si="125"/>
        <v>3</v>
      </c>
      <c r="CL24" s="38">
        <f t="shared" si="126"/>
        <v>60</v>
      </c>
      <c r="CM24" s="50"/>
      <c r="CN24" s="41">
        <f t="shared" si="127"/>
        <v>60</v>
      </c>
      <c r="CO24" s="55">
        <v>100</v>
      </c>
      <c r="CP24" s="55">
        <v>97</v>
      </c>
      <c r="CQ24" s="40">
        <f t="shared" si="128"/>
        <v>97</v>
      </c>
      <c r="CR24" s="40">
        <f t="shared" si="129"/>
        <v>97</v>
      </c>
      <c r="CS24" s="55">
        <v>100</v>
      </c>
      <c r="CT24" s="55">
        <v>97</v>
      </c>
      <c r="CU24" s="40">
        <f t="shared" si="130"/>
        <v>97</v>
      </c>
      <c r="CV24" s="40">
        <f t="shared" si="131"/>
        <v>97</v>
      </c>
      <c r="CW24" s="50"/>
      <c r="CX24" s="40">
        <f t="shared" si="132"/>
        <v>97</v>
      </c>
      <c r="CY24" s="50"/>
      <c r="CZ24" s="40">
        <f t="shared" si="133"/>
        <v>80.800000000000011</v>
      </c>
      <c r="DA24" s="55">
        <v>1</v>
      </c>
      <c r="DB24" s="55">
        <v>1</v>
      </c>
      <c r="DC24" s="55">
        <v>1</v>
      </c>
      <c r="DD24" s="55">
        <v>1</v>
      </c>
      <c r="DE24" s="55">
        <v>1</v>
      </c>
      <c r="DF24" s="38">
        <f t="shared" si="134"/>
        <v>5</v>
      </c>
      <c r="DG24" s="38">
        <f t="shared" si="135"/>
        <v>100</v>
      </c>
      <c r="DH24" s="50"/>
      <c r="DI24" s="40">
        <f t="shared" si="136"/>
        <v>100</v>
      </c>
      <c r="DJ24" s="55">
        <v>1</v>
      </c>
      <c r="DK24" s="55">
        <v>762</v>
      </c>
      <c r="DL24" s="55">
        <v>685</v>
      </c>
      <c r="DM24" s="40">
        <f t="shared" si="137"/>
        <v>89.895013123359576</v>
      </c>
      <c r="DN24" s="38">
        <f t="shared" si="138"/>
        <v>2</v>
      </c>
      <c r="DO24" s="55">
        <v>0</v>
      </c>
      <c r="DP24" s="55">
        <v>1</v>
      </c>
      <c r="DQ24" s="55">
        <v>1</v>
      </c>
      <c r="DR24" s="56">
        <f t="shared" si="139"/>
        <v>5</v>
      </c>
      <c r="DS24" s="38">
        <f t="shared" si="140"/>
        <v>100</v>
      </c>
      <c r="DT24" s="50"/>
      <c r="DU24" s="40">
        <f t="shared" si="141"/>
        <v>100</v>
      </c>
      <c r="DV24" s="55">
        <v>100</v>
      </c>
      <c r="DW24" s="55">
        <v>98</v>
      </c>
      <c r="DX24" s="40">
        <f t="shared" si="142"/>
        <v>98</v>
      </c>
      <c r="DY24" s="40">
        <f t="shared" si="143"/>
        <v>98</v>
      </c>
      <c r="DZ24" s="50"/>
      <c r="EA24" s="40">
        <f t="shared" si="144"/>
        <v>98</v>
      </c>
      <c r="EB24" s="50"/>
      <c r="EC24" s="54">
        <f t="shared" si="145"/>
        <v>99.4</v>
      </c>
      <c r="ED24" s="55">
        <v>1</v>
      </c>
      <c r="EE24" s="55">
        <v>1</v>
      </c>
      <c r="EF24" s="55">
        <v>0</v>
      </c>
      <c r="EG24" s="55">
        <v>0</v>
      </c>
      <c r="EH24" s="55">
        <v>0</v>
      </c>
      <c r="EI24" s="38">
        <f t="shared" si="146"/>
        <v>2</v>
      </c>
      <c r="EJ24" s="38">
        <f t="shared" si="147"/>
        <v>40</v>
      </c>
      <c r="EK24" s="50"/>
      <c r="EL24" s="40">
        <f t="shared" si="148"/>
        <v>40</v>
      </c>
      <c r="EM24" s="55">
        <v>0</v>
      </c>
      <c r="EN24" s="55">
        <v>0</v>
      </c>
      <c r="EO24" s="55">
        <v>0</v>
      </c>
      <c r="EP24" s="55">
        <v>0</v>
      </c>
      <c r="EQ24" s="55">
        <v>0</v>
      </c>
      <c r="ER24" s="55">
        <v>1</v>
      </c>
      <c r="ES24" s="38">
        <f t="shared" si="149"/>
        <v>1</v>
      </c>
      <c r="ET24" s="38">
        <f t="shared" si="150"/>
        <v>20</v>
      </c>
      <c r="EU24" s="50"/>
      <c r="EV24" s="40">
        <f t="shared" si="151"/>
        <v>20</v>
      </c>
      <c r="EW24" s="55">
        <v>100</v>
      </c>
      <c r="EX24" s="55">
        <v>96</v>
      </c>
      <c r="EY24" s="54">
        <f t="shared" si="152"/>
        <v>96</v>
      </c>
      <c r="EZ24" s="40">
        <f t="shared" si="153"/>
        <v>96</v>
      </c>
      <c r="FA24" s="50"/>
      <c r="FB24" s="40">
        <f t="shared" si="154"/>
        <v>96</v>
      </c>
      <c r="FC24" s="50"/>
      <c r="FD24" s="54">
        <f t="shared" si="155"/>
        <v>48.8</v>
      </c>
      <c r="FE24" s="55">
        <v>100</v>
      </c>
      <c r="FF24" s="55">
        <v>100</v>
      </c>
      <c r="FG24" s="54">
        <f t="shared" si="176"/>
        <v>100</v>
      </c>
      <c r="FH24" s="40">
        <f t="shared" si="156"/>
        <v>100</v>
      </c>
      <c r="FI24" s="50"/>
      <c r="FJ24" s="40">
        <f t="shared" si="157"/>
        <v>100</v>
      </c>
      <c r="FK24" s="55">
        <v>100</v>
      </c>
      <c r="FL24" s="55">
        <v>100</v>
      </c>
      <c r="FM24" s="54">
        <f t="shared" si="158"/>
        <v>100</v>
      </c>
      <c r="FN24" s="54">
        <f t="shared" si="159"/>
        <v>100</v>
      </c>
      <c r="FO24" s="50"/>
      <c r="FP24" s="40">
        <f t="shared" si="160"/>
        <v>100</v>
      </c>
      <c r="FQ24" s="55">
        <v>100</v>
      </c>
      <c r="FR24" s="55">
        <v>100</v>
      </c>
      <c r="FS24" s="54">
        <f t="shared" si="161"/>
        <v>100</v>
      </c>
      <c r="FT24" s="40">
        <f t="shared" si="162"/>
        <v>100</v>
      </c>
      <c r="FU24" s="50"/>
      <c r="FV24" s="40">
        <f t="shared" si="163"/>
        <v>100</v>
      </c>
      <c r="FW24" s="50"/>
      <c r="FX24" s="54">
        <f t="shared" si="164"/>
        <v>100</v>
      </c>
      <c r="FY24" s="55">
        <v>100</v>
      </c>
      <c r="FZ24" s="55">
        <v>100</v>
      </c>
      <c r="GA24" s="54">
        <f t="shared" si="165"/>
        <v>100</v>
      </c>
      <c r="GB24" s="40">
        <f t="shared" si="166"/>
        <v>100</v>
      </c>
      <c r="GC24" s="50"/>
      <c r="GD24" s="40">
        <f t="shared" si="167"/>
        <v>100</v>
      </c>
      <c r="GE24" s="55">
        <v>100</v>
      </c>
      <c r="GF24" s="55">
        <v>100</v>
      </c>
      <c r="GG24" s="54">
        <f t="shared" si="168"/>
        <v>100</v>
      </c>
      <c r="GH24" s="40">
        <f t="shared" si="169"/>
        <v>100</v>
      </c>
      <c r="GI24" s="50"/>
      <c r="GJ24" s="40">
        <f t="shared" si="170"/>
        <v>100</v>
      </c>
      <c r="GK24" s="55">
        <v>100</v>
      </c>
      <c r="GL24" s="55">
        <v>100</v>
      </c>
      <c r="GM24" s="54">
        <f t="shared" si="171"/>
        <v>100</v>
      </c>
      <c r="GN24" s="40">
        <f t="shared" si="172"/>
        <v>100</v>
      </c>
      <c r="GO24" s="50"/>
      <c r="GP24" s="40">
        <f t="shared" si="173"/>
        <v>100</v>
      </c>
      <c r="GQ24" s="50"/>
      <c r="GR24" s="54">
        <f t="shared" si="174"/>
        <v>100</v>
      </c>
      <c r="GS24" s="54">
        <f t="shared" si="175"/>
        <v>88.360000000000014</v>
      </c>
    </row>
    <row r="25" spans="1:201" s="57" customFormat="1" x14ac:dyDescent="0.4">
      <c r="A25" s="58" t="s">
        <v>327</v>
      </c>
      <c r="B25" s="55">
        <v>1</v>
      </c>
      <c r="C25" s="55">
        <v>1</v>
      </c>
      <c r="D25" s="55">
        <v>1</v>
      </c>
      <c r="E25" s="55">
        <v>1</v>
      </c>
      <c r="F25" s="55">
        <v>1</v>
      </c>
      <c r="G25" s="55">
        <v>1</v>
      </c>
      <c r="H25" s="55">
        <v>1</v>
      </c>
      <c r="I25" s="55">
        <v>1</v>
      </c>
      <c r="J25" s="55">
        <v>1</v>
      </c>
      <c r="K25" s="55">
        <v>1</v>
      </c>
      <c r="L25" s="38">
        <f t="shared" si="118"/>
        <v>10</v>
      </c>
      <c r="M25" s="40">
        <f t="shared" si="119"/>
        <v>100</v>
      </c>
      <c r="N25" s="38">
        <f t="shared" si="120"/>
        <v>100</v>
      </c>
      <c r="O25" s="55">
        <v>1</v>
      </c>
      <c r="P25" s="55">
        <v>1</v>
      </c>
      <c r="Q25" s="55">
        <v>1</v>
      </c>
      <c r="R25" s="55">
        <v>1</v>
      </c>
      <c r="S25" s="55">
        <v>1</v>
      </c>
      <c r="T25" s="55">
        <v>0</v>
      </c>
      <c r="U25" s="55">
        <v>0</v>
      </c>
      <c r="V25" s="55">
        <v>0</v>
      </c>
      <c r="W25" s="55">
        <v>0</v>
      </c>
      <c r="X25" s="55">
        <v>1</v>
      </c>
      <c r="Y25" s="55">
        <v>1</v>
      </c>
      <c r="Z25" s="55">
        <v>1</v>
      </c>
      <c r="AA25" s="55">
        <v>1</v>
      </c>
      <c r="AB25" s="55">
        <v>0</v>
      </c>
      <c r="AC25" s="55">
        <v>1</v>
      </c>
      <c r="AD25" s="55">
        <v>1</v>
      </c>
      <c r="AE25" s="55">
        <v>1</v>
      </c>
      <c r="AF25" s="55">
        <v>1</v>
      </c>
      <c r="AG25" s="55">
        <v>1</v>
      </c>
      <c r="AH25" s="55">
        <v>1</v>
      </c>
      <c r="AI25" s="55">
        <v>1</v>
      </c>
      <c r="AJ25" s="55">
        <v>0</v>
      </c>
      <c r="AK25" s="55">
        <v>1</v>
      </c>
      <c r="AL25" s="55">
        <v>1</v>
      </c>
      <c r="AM25" s="55">
        <v>0</v>
      </c>
      <c r="AN25" s="55">
        <v>1</v>
      </c>
      <c r="AO25" s="55">
        <v>1</v>
      </c>
      <c r="AP25" s="55">
        <v>1</v>
      </c>
      <c r="AQ25" s="55">
        <v>1</v>
      </c>
      <c r="AR25" s="55">
        <v>1</v>
      </c>
      <c r="AS25" s="55">
        <v>1</v>
      </c>
      <c r="AT25" s="55">
        <v>1</v>
      </c>
      <c r="AU25" s="55">
        <v>0</v>
      </c>
      <c r="AV25" s="55">
        <v>1</v>
      </c>
      <c r="AW25" s="55">
        <v>1</v>
      </c>
      <c r="AX25" s="55">
        <v>1</v>
      </c>
      <c r="AY25" s="55">
        <v>1</v>
      </c>
      <c r="AZ25" s="55">
        <v>1</v>
      </c>
      <c r="BA25" s="55">
        <v>1</v>
      </c>
      <c r="BB25" s="55">
        <v>1</v>
      </c>
      <c r="BC25" s="55">
        <v>1</v>
      </c>
      <c r="BD25" s="55">
        <v>1</v>
      </c>
      <c r="BE25" s="55">
        <v>1</v>
      </c>
      <c r="BF25" s="55">
        <v>1</v>
      </c>
      <c r="BG25" s="55">
        <v>1</v>
      </c>
      <c r="BH25" s="55">
        <v>1</v>
      </c>
      <c r="BI25" s="55">
        <v>1</v>
      </c>
      <c r="BJ25" s="55">
        <v>1</v>
      </c>
      <c r="BK25" s="55">
        <v>1</v>
      </c>
      <c r="BL25" s="55">
        <v>1</v>
      </c>
      <c r="BM25" s="55">
        <v>1</v>
      </c>
      <c r="BN25" s="55">
        <v>1</v>
      </c>
      <c r="BO25" s="55">
        <v>1</v>
      </c>
      <c r="BP25" s="55">
        <v>0</v>
      </c>
      <c r="BQ25" s="55">
        <v>1</v>
      </c>
      <c r="BR25" s="55">
        <v>1</v>
      </c>
      <c r="BS25" s="55">
        <v>1</v>
      </c>
      <c r="BT25" s="55">
        <v>1</v>
      </c>
      <c r="BU25" s="55">
        <v>0</v>
      </c>
      <c r="BV25" s="55">
        <v>1</v>
      </c>
      <c r="BW25" s="55">
        <v>1</v>
      </c>
      <c r="BX25" s="55">
        <v>1</v>
      </c>
      <c r="BY25" s="55">
        <v>1</v>
      </c>
      <c r="BZ25" s="38">
        <f t="shared" si="121"/>
        <v>53</v>
      </c>
      <c r="CA25" s="40">
        <f t="shared" si="122"/>
        <v>84.126984126984127</v>
      </c>
      <c r="CB25" s="38">
        <f t="shared" si="123"/>
        <v>60</v>
      </c>
      <c r="CC25" s="50"/>
      <c r="CD25" s="40">
        <f t="shared" si="124"/>
        <v>80</v>
      </c>
      <c r="CE25" s="55">
        <v>1</v>
      </c>
      <c r="CF25" s="55">
        <v>1</v>
      </c>
      <c r="CG25" s="55">
        <v>1</v>
      </c>
      <c r="CH25" s="55">
        <v>0</v>
      </c>
      <c r="CI25" s="55">
        <v>1</v>
      </c>
      <c r="CJ25" s="55">
        <v>0</v>
      </c>
      <c r="CK25" s="38">
        <f t="shared" si="125"/>
        <v>4</v>
      </c>
      <c r="CL25" s="38">
        <f t="shared" si="126"/>
        <v>80</v>
      </c>
      <c r="CM25" s="50"/>
      <c r="CN25" s="41">
        <f t="shared" si="127"/>
        <v>80</v>
      </c>
      <c r="CO25" s="55">
        <v>100</v>
      </c>
      <c r="CP25" s="55">
        <v>100</v>
      </c>
      <c r="CQ25" s="40">
        <f t="shared" si="128"/>
        <v>100</v>
      </c>
      <c r="CR25" s="40">
        <f t="shared" si="129"/>
        <v>100</v>
      </c>
      <c r="CS25" s="55">
        <v>100</v>
      </c>
      <c r="CT25" s="55">
        <v>100</v>
      </c>
      <c r="CU25" s="40">
        <f t="shared" si="130"/>
        <v>100</v>
      </c>
      <c r="CV25" s="40">
        <f t="shared" si="131"/>
        <v>100</v>
      </c>
      <c r="CW25" s="50"/>
      <c r="CX25" s="40">
        <f t="shared" si="132"/>
        <v>100</v>
      </c>
      <c r="CY25" s="50"/>
      <c r="CZ25" s="40">
        <f t="shared" si="133"/>
        <v>88</v>
      </c>
      <c r="DA25" s="55">
        <v>1</v>
      </c>
      <c r="DB25" s="55">
        <v>1</v>
      </c>
      <c r="DC25" s="55">
        <v>1</v>
      </c>
      <c r="DD25" s="55">
        <v>1</v>
      </c>
      <c r="DE25" s="55">
        <v>1</v>
      </c>
      <c r="DF25" s="38">
        <f t="shared" si="134"/>
        <v>5</v>
      </c>
      <c r="DG25" s="38">
        <f t="shared" si="135"/>
        <v>100</v>
      </c>
      <c r="DH25" s="50"/>
      <c r="DI25" s="40">
        <f t="shared" si="136"/>
        <v>100</v>
      </c>
      <c r="DJ25" s="55">
        <v>1</v>
      </c>
      <c r="DK25" s="55">
        <v>730</v>
      </c>
      <c r="DL25" s="55">
        <v>730</v>
      </c>
      <c r="DM25" s="40">
        <f t="shared" si="137"/>
        <v>100</v>
      </c>
      <c r="DN25" s="38">
        <f t="shared" si="138"/>
        <v>2</v>
      </c>
      <c r="DO25" s="55">
        <v>1</v>
      </c>
      <c r="DP25" s="55">
        <v>1</v>
      </c>
      <c r="DQ25" s="55">
        <v>0</v>
      </c>
      <c r="DR25" s="56">
        <f t="shared" si="139"/>
        <v>5</v>
      </c>
      <c r="DS25" s="38">
        <f t="shared" si="140"/>
        <v>100</v>
      </c>
      <c r="DT25" s="50"/>
      <c r="DU25" s="40">
        <f t="shared" si="141"/>
        <v>100</v>
      </c>
      <c r="DV25" s="55">
        <v>100</v>
      </c>
      <c r="DW25" s="55">
        <v>100</v>
      </c>
      <c r="DX25" s="40">
        <f t="shared" si="142"/>
        <v>100</v>
      </c>
      <c r="DY25" s="40">
        <f t="shared" si="143"/>
        <v>100</v>
      </c>
      <c r="DZ25" s="50"/>
      <c r="EA25" s="40">
        <f t="shared" si="144"/>
        <v>100</v>
      </c>
      <c r="EB25" s="50"/>
      <c r="EC25" s="54">
        <f t="shared" si="145"/>
        <v>100</v>
      </c>
      <c r="ED25" s="55">
        <v>1</v>
      </c>
      <c r="EE25" s="55">
        <v>0</v>
      </c>
      <c r="EF25" s="55">
        <v>1</v>
      </c>
      <c r="EG25" s="55">
        <v>0</v>
      </c>
      <c r="EH25" s="55">
        <v>0</v>
      </c>
      <c r="EI25" s="38">
        <f t="shared" si="146"/>
        <v>2</v>
      </c>
      <c r="EJ25" s="38">
        <f t="shared" si="147"/>
        <v>40</v>
      </c>
      <c r="EK25" s="50"/>
      <c r="EL25" s="40">
        <f t="shared" si="148"/>
        <v>40</v>
      </c>
      <c r="EM25" s="55">
        <v>0</v>
      </c>
      <c r="EN25" s="55">
        <v>0</v>
      </c>
      <c r="EO25" s="55">
        <v>0</v>
      </c>
      <c r="EP25" s="55">
        <v>0</v>
      </c>
      <c r="EQ25" s="55">
        <v>0</v>
      </c>
      <c r="ER25" s="55">
        <v>1</v>
      </c>
      <c r="ES25" s="38">
        <f t="shared" si="149"/>
        <v>1</v>
      </c>
      <c r="ET25" s="38">
        <f t="shared" si="150"/>
        <v>20</v>
      </c>
      <c r="EU25" s="50"/>
      <c r="EV25" s="40">
        <f t="shared" si="151"/>
        <v>20</v>
      </c>
      <c r="EW25" s="55">
        <v>100</v>
      </c>
      <c r="EX25" s="55">
        <v>100</v>
      </c>
      <c r="EY25" s="54">
        <f t="shared" si="152"/>
        <v>100</v>
      </c>
      <c r="EZ25" s="40">
        <f t="shared" si="153"/>
        <v>100</v>
      </c>
      <c r="FA25" s="50"/>
      <c r="FB25" s="40">
        <f t="shared" si="154"/>
        <v>100</v>
      </c>
      <c r="FC25" s="50"/>
      <c r="FD25" s="54">
        <f t="shared" si="155"/>
        <v>50</v>
      </c>
      <c r="FE25" s="55">
        <v>100</v>
      </c>
      <c r="FF25" s="55">
        <v>100</v>
      </c>
      <c r="FG25" s="54">
        <f t="shared" si="176"/>
        <v>100</v>
      </c>
      <c r="FH25" s="40">
        <f t="shared" si="156"/>
        <v>100</v>
      </c>
      <c r="FI25" s="50"/>
      <c r="FJ25" s="40">
        <f t="shared" si="157"/>
        <v>100</v>
      </c>
      <c r="FK25" s="55">
        <v>100</v>
      </c>
      <c r="FL25" s="55">
        <v>100</v>
      </c>
      <c r="FM25" s="54">
        <f t="shared" si="158"/>
        <v>100</v>
      </c>
      <c r="FN25" s="54">
        <f t="shared" si="159"/>
        <v>100</v>
      </c>
      <c r="FO25" s="50"/>
      <c r="FP25" s="40">
        <f t="shared" si="160"/>
        <v>100</v>
      </c>
      <c r="FQ25" s="55">
        <v>100</v>
      </c>
      <c r="FR25" s="55">
        <v>100</v>
      </c>
      <c r="FS25" s="54">
        <f t="shared" si="161"/>
        <v>100</v>
      </c>
      <c r="FT25" s="40">
        <f t="shared" si="162"/>
        <v>100</v>
      </c>
      <c r="FU25" s="50"/>
      <c r="FV25" s="40">
        <f t="shared" si="163"/>
        <v>100</v>
      </c>
      <c r="FW25" s="50"/>
      <c r="FX25" s="54">
        <f t="shared" si="164"/>
        <v>100</v>
      </c>
      <c r="FY25" s="55">
        <v>100</v>
      </c>
      <c r="FZ25" s="55">
        <v>100</v>
      </c>
      <c r="GA25" s="54">
        <f t="shared" si="165"/>
        <v>100</v>
      </c>
      <c r="GB25" s="40">
        <f t="shared" si="166"/>
        <v>100</v>
      </c>
      <c r="GC25" s="50"/>
      <c r="GD25" s="40">
        <f t="shared" si="167"/>
        <v>100</v>
      </c>
      <c r="GE25" s="55">
        <v>100</v>
      </c>
      <c r="GF25" s="55">
        <v>90</v>
      </c>
      <c r="GG25" s="54">
        <f t="shared" si="168"/>
        <v>90</v>
      </c>
      <c r="GH25" s="40">
        <f t="shared" si="169"/>
        <v>90</v>
      </c>
      <c r="GI25" s="50"/>
      <c r="GJ25" s="40">
        <f t="shared" si="170"/>
        <v>90</v>
      </c>
      <c r="GK25" s="55">
        <v>100</v>
      </c>
      <c r="GL25" s="55">
        <v>100</v>
      </c>
      <c r="GM25" s="54">
        <f t="shared" si="171"/>
        <v>100</v>
      </c>
      <c r="GN25" s="40">
        <f t="shared" si="172"/>
        <v>100</v>
      </c>
      <c r="GO25" s="50"/>
      <c r="GP25" s="40">
        <f t="shared" si="173"/>
        <v>100</v>
      </c>
      <c r="GQ25" s="50"/>
      <c r="GR25" s="54">
        <f t="shared" si="174"/>
        <v>97</v>
      </c>
      <c r="GS25" s="54">
        <f t="shared" si="175"/>
        <v>89.2</v>
      </c>
    </row>
    <row r="26" spans="1:201" s="57" customFormat="1" x14ac:dyDescent="0.4">
      <c r="A26" s="58" t="s">
        <v>324</v>
      </c>
      <c r="B26" s="55">
        <v>1</v>
      </c>
      <c r="C26" s="55">
        <v>1</v>
      </c>
      <c r="D26" s="55">
        <v>1</v>
      </c>
      <c r="E26" s="55">
        <v>1</v>
      </c>
      <c r="F26" s="55">
        <v>1</v>
      </c>
      <c r="G26" s="55">
        <v>1</v>
      </c>
      <c r="H26" s="55">
        <v>1</v>
      </c>
      <c r="I26" s="55">
        <v>1</v>
      </c>
      <c r="J26" s="55">
        <v>0</v>
      </c>
      <c r="K26" s="55">
        <v>1</v>
      </c>
      <c r="L26" s="38">
        <f t="shared" si="118"/>
        <v>9</v>
      </c>
      <c r="M26" s="40">
        <f t="shared" si="119"/>
        <v>90</v>
      </c>
      <c r="N26" s="38">
        <f t="shared" si="120"/>
        <v>100</v>
      </c>
      <c r="O26" s="55">
        <v>1</v>
      </c>
      <c r="P26" s="55">
        <v>1</v>
      </c>
      <c r="Q26" s="55">
        <v>1</v>
      </c>
      <c r="R26" s="55">
        <v>1</v>
      </c>
      <c r="S26" s="55">
        <v>1</v>
      </c>
      <c r="T26" s="55">
        <v>1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1</v>
      </c>
      <c r="AC26" s="55">
        <v>1</v>
      </c>
      <c r="AD26" s="55">
        <v>1</v>
      </c>
      <c r="AE26" s="55">
        <v>0</v>
      </c>
      <c r="AF26" s="55">
        <v>1</v>
      </c>
      <c r="AG26" s="55">
        <v>0</v>
      </c>
      <c r="AH26" s="55">
        <v>0</v>
      </c>
      <c r="AI26" s="55">
        <v>0</v>
      </c>
      <c r="AJ26" s="55">
        <v>1</v>
      </c>
      <c r="AK26" s="55">
        <v>0</v>
      </c>
      <c r="AL26" s="55">
        <v>0</v>
      </c>
      <c r="AM26" s="55">
        <v>0</v>
      </c>
      <c r="AN26" s="55">
        <v>1</v>
      </c>
      <c r="AO26" s="55">
        <v>1</v>
      </c>
      <c r="AP26" s="55">
        <v>1</v>
      </c>
      <c r="AQ26" s="55">
        <v>1</v>
      </c>
      <c r="AR26" s="55">
        <v>0</v>
      </c>
      <c r="AS26" s="55">
        <v>1</v>
      </c>
      <c r="AT26" s="55">
        <v>0</v>
      </c>
      <c r="AU26" s="55">
        <v>0</v>
      </c>
      <c r="AV26" s="55">
        <v>1</v>
      </c>
      <c r="AW26" s="55">
        <v>1</v>
      </c>
      <c r="AX26" s="55">
        <v>1</v>
      </c>
      <c r="AY26" s="55">
        <v>1</v>
      </c>
      <c r="AZ26" s="55">
        <v>1</v>
      </c>
      <c r="BA26" s="55">
        <v>0</v>
      </c>
      <c r="BB26" s="55">
        <v>1</v>
      </c>
      <c r="BC26" s="55">
        <v>1</v>
      </c>
      <c r="BD26" s="55">
        <v>1</v>
      </c>
      <c r="BE26" s="55">
        <v>1</v>
      </c>
      <c r="BF26" s="55">
        <v>1</v>
      </c>
      <c r="BG26" s="55">
        <v>1</v>
      </c>
      <c r="BH26" s="55">
        <v>0</v>
      </c>
      <c r="BI26" s="55">
        <v>1</v>
      </c>
      <c r="BJ26" s="55">
        <v>1</v>
      </c>
      <c r="BK26" s="55">
        <v>1</v>
      </c>
      <c r="BL26" s="55">
        <v>0</v>
      </c>
      <c r="BM26" s="55">
        <v>0</v>
      </c>
      <c r="BN26" s="55">
        <v>1</v>
      </c>
      <c r="BO26" s="55">
        <v>1</v>
      </c>
      <c r="BP26" s="55">
        <v>0</v>
      </c>
      <c r="BQ26" s="55">
        <v>1</v>
      </c>
      <c r="BR26" s="55">
        <v>1</v>
      </c>
      <c r="BS26" s="55">
        <v>1</v>
      </c>
      <c r="BT26" s="55">
        <v>1</v>
      </c>
      <c r="BU26" s="55">
        <v>0</v>
      </c>
      <c r="BV26" s="55">
        <v>1</v>
      </c>
      <c r="BW26" s="55">
        <v>1</v>
      </c>
      <c r="BX26" s="55">
        <v>0</v>
      </c>
      <c r="BY26" s="55">
        <v>0</v>
      </c>
      <c r="BZ26" s="38">
        <f t="shared" si="121"/>
        <v>38</v>
      </c>
      <c r="CA26" s="40">
        <f t="shared" si="122"/>
        <v>60.317460317460316</v>
      </c>
      <c r="CB26" s="38">
        <f t="shared" si="123"/>
        <v>0</v>
      </c>
      <c r="CC26" s="50"/>
      <c r="CD26" s="40">
        <f t="shared" si="124"/>
        <v>50</v>
      </c>
      <c r="CE26" s="55">
        <v>1</v>
      </c>
      <c r="CF26" s="55">
        <v>1</v>
      </c>
      <c r="CG26" s="55">
        <v>1</v>
      </c>
      <c r="CH26" s="55">
        <v>0</v>
      </c>
      <c r="CI26" s="55">
        <v>1</v>
      </c>
      <c r="CJ26" s="55">
        <v>0</v>
      </c>
      <c r="CK26" s="38">
        <f t="shared" si="125"/>
        <v>4</v>
      </c>
      <c r="CL26" s="38">
        <f t="shared" si="126"/>
        <v>80</v>
      </c>
      <c r="CM26" s="50"/>
      <c r="CN26" s="41">
        <f t="shared" si="127"/>
        <v>80</v>
      </c>
      <c r="CO26" s="55">
        <v>79</v>
      </c>
      <c r="CP26" s="55">
        <v>76</v>
      </c>
      <c r="CQ26" s="40">
        <f t="shared" si="128"/>
        <v>96.202531645569621</v>
      </c>
      <c r="CR26" s="40">
        <f t="shared" si="129"/>
        <v>96.202531645569621</v>
      </c>
      <c r="CS26" s="55">
        <v>79</v>
      </c>
      <c r="CT26" s="55">
        <v>76</v>
      </c>
      <c r="CU26" s="40">
        <f t="shared" si="130"/>
        <v>96.202531645569621</v>
      </c>
      <c r="CV26" s="40">
        <f t="shared" si="131"/>
        <v>96.202531645569621</v>
      </c>
      <c r="CW26" s="50"/>
      <c r="CX26" s="40">
        <f t="shared" si="132"/>
        <v>96.202531645569621</v>
      </c>
      <c r="CY26" s="50"/>
      <c r="CZ26" s="40">
        <f t="shared" si="133"/>
        <v>77.481012658227854</v>
      </c>
      <c r="DA26" s="55">
        <v>1</v>
      </c>
      <c r="DB26" s="55">
        <v>1</v>
      </c>
      <c r="DC26" s="55">
        <v>1</v>
      </c>
      <c r="DD26" s="55">
        <v>1</v>
      </c>
      <c r="DE26" s="55">
        <v>1</v>
      </c>
      <c r="DF26" s="38">
        <f t="shared" si="134"/>
        <v>5</v>
      </c>
      <c r="DG26" s="38">
        <f t="shared" si="135"/>
        <v>100</v>
      </c>
      <c r="DH26" s="50"/>
      <c r="DI26" s="40">
        <f t="shared" si="136"/>
        <v>100</v>
      </c>
      <c r="DJ26" s="55">
        <v>1</v>
      </c>
      <c r="DK26" s="55">
        <v>263</v>
      </c>
      <c r="DL26" s="55">
        <v>210</v>
      </c>
      <c r="DM26" s="40">
        <f t="shared" si="137"/>
        <v>79.847908745247153</v>
      </c>
      <c r="DN26" s="38">
        <f t="shared" si="138"/>
        <v>2</v>
      </c>
      <c r="DO26" s="55">
        <v>0</v>
      </c>
      <c r="DP26" s="55">
        <v>0</v>
      </c>
      <c r="DQ26" s="55">
        <v>0</v>
      </c>
      <c r="DR26" s="56">
        <f t="shared" si="139"/>
        <v>3</v>
      </c>
      <c r="DS26" s="38">
        <f t="shared" si="140"/>
        <v>60</v>
      </c>
      <c r="DT26" s="50"/>
      <c r="DU26" s="40">
        <f t="shared" si="141"/>
        <v>60</v>
      </c>
      <c r="DV26" s="55">
        <v>79</v>
      </c>
      <c r="DW26" s="55">
        <v>75</v>
      </c>
      <c r="DX26" s="40">
        <f t="shared" si="142"/>
        <v>94.936708860759495</v>
      </c>
      <c r="DY26" s="40">
        <f t="shared" si="143"/>
        <v>94.936708860759495</v>
      </c>
      <c r="DZ26" s="50"/>
      <c r="EA26" s="40">
        <f t="shared" si="144"/>
        <v>94.936708860759495</v>
      </c>
      <c r="EB26" s="50"/>
      <c r="EC26" s="54">
        <f t="shared" si="145"/>
        <v>82.481012658227854</v>
      </c>
      <c r="ED26" s="55">
        <v>1</v>
      </c>
      <c r="EE26" s="55">
        <v>0</v>
      </c>
      <c r="EF26" s="55">
        <v>1</v>
      </c>
      <c r="EG26" s="55">
        <v>0</v>
      </c>
      <c r="EH26" s="55">
        <v>0</v>
      </c>
      <c r="EI26" s="38">
        <f t="shared" si="146"/>
        <v>2</v>
      </c>
      <c r="EJ26" s="38">
        <f t="shared" si="147"/>
        <v>40</v>
      </c>
      <c r="EK26" s="50"/>
      <c r="EL26" s="40">
        <f t="shared" si="148"/>
        <v>40</v>
      </c>
      <c r="EM26" s="55">
        <v>0</v>
      </c>
      <c r="EN26" s="55">
        <v>0</v>
      </c>
      <c r="EO26" s="55">
        <v>0</v>
      </c>
      <c r="EP26" s="55">
        <v>0</v>
      </c>
      <c r="EQ26" s="55">
        <v>0</v>
      </c>
      <c r="ER26" s="55">
        <v>0</v>
      </c>
      <c r="ES26" s="38">
        <f t="shared" si="149"/>
        <v>0</v>
      </c>
      <c r="ET26" s="38">
        <f t="shared" si="150"/>
        <v>0</v>
      </c>
      <c r="EU26" s="50"/>
      <c r="EV26" s="40">
        <f t="shared" si="151"/>
        <v>0</v>
      </c>
      <c r="EW26" s="55">
        <v>79</v>
      </c>
      <c r="EX26" s="55">
        <v>59</v>
      </c>
      <c r="EY26" s="54">
        <f t="shared" si="152"/>
        <v>74.683544303797461</v>
      </c>
      <c r="EZ26" s="40">
        <f t="shared" si="153"/>
        <v>74.683544303797461</v>
      </c>
      <c r="FA26" s="50"/>
      <c r="FB26" s="40">
        <f t="shared" si="154"/>
        <v>74.683544303797461</v>
      </c>
      <c r="FC26" s="50"/>
      <c r="FD26" s="54">
        <f t="shared" si="155"/>
        <v>34.405063291139243</v>
      </c>
      <c r="FE26" s="55">
        <v>79</v>
      </c>
      <c r="FF26" s="55">
        <v>58</v>
      </c>
      <c r="FG26" s="54">
        <f t="shared" si="176"/>
        <v>73.417721518987349</v>
      </c>
      <c r="FH26" s="40">
        <f t="shared" si="156"/>
        <v>73.417721518987349</v>
      </c>
      <c r="FI26" s="50"/>
      <c r="FJ26" s="40">
        <f t="shared" si="157"/>
        <v>73.417721518987349</v>
      </c>
      <c r="FK26" s="55">
        <v>79</v>
      </c>
      <c r="FL26" s="55">
        <v>31</v>
      </c>
      <c r="FM26" s="54">
        <f t="shared" si="158"/>
        <v>39.24050632911392</v>
      </c>
      <c r="FN26" s="54">
        <f t="shared" si="159"/>
        <v>39.24050632911392</v>
      </c>
      <c r="FO26" s="50"/>
      <c r="FP26" s="40">
        <f t="shared" si="160"/>
        <v>39.24050632911392</v>
      </c>
      <c r="FQ26" s="55">
        <v>79</v>
      </c>
      <c r="FR26" s="55">
        <v>59</v>
      </c>
      <c r="FS26" s="54">
        <f t="shared" si="161"/>
        <v>74.683544303797461</v>
      </c>
      <c r="FT26" s="40">
        <f t="shared" si="162"/>
        <v>74.683544303797461</v>
      </c>
      <c r="FU26" s="50"/>
      <c r="FV26" s="40">
        <f t="shared" si="163"/>
        <v>74.683544303797461</v>
      </c>
      <c r="FW26" s="50"/>
      <c r="FX26" s="54">
        <f t="shared" si="164"/>
        <v>60</v>
      </c>
      <c r="FY26" s="55">
        <v>79</v>
      </c>
      <c r="FZ26" s="55">
        <v>63</v>
      </c>
      <c r="GA26" s="54">
        <f t="shared" si="165"/>
        <v>79.74683544303798</v>
      </c>
      <c r="GB26" s="40">
        <f t="shared" si="166"/>
        <v>79.74683544303798</v>
      </c>
      <c r="GC26" s="50"/>
      <c r="GD26" s="40">
        <f t="shared" si="167"/>
        <v>79.74683544303798</v>
      </c>
      <c r="GE26" s="55">
        <v>79</v>
      </c>
      <c r="GF26" s="55">
        <v>56</v>
      </c>
      <c r="GG26" s="54">
        <f t="shared" si="168"/>
        <v>70.886075949367083</v>
      </c>
      <c r="GH26" s="40">
        <f t="shared" si="169"/>
        <v>70.886075949367083</v>
      </c>
      <c r="GI26" s="50"/>
      <c r="GJ26" s="40">
        <f t="shared" si="170"/>
        <v>70.886075949367083</v>
      </c>
      <c r="GK26" s="55">
        <v>79</v>
      </c>
      <c r="GL26" s="55">
        <v>54</v>
      </c>
      <c r="GM26" s="54">
        <f t="shared" si="171"/>
        <v>68.35443037974683</v>
      </c>
      <c r="GN26" s="40">
        <f t="shared" si="172"/>
        <v>68.35443037974683</v>
      </c>
      <c r="GO26" s="50"/>
      <c r="GP26" s="40">
        <f t="shared" si="173"/>
        <v>68.35443037974683</v>
      </c>
      <c r="GQ26" s="50"/>
      <c r="GR26" s="54">
        <f t="shared" si="174"/>
        <v>71.392405063291136</v>
      </c>
      <c r="GS26" s="54">
        <f t="shared" si="175"/>
        <v>67.570886075949375</v>
      </c>
    </row>
    <row r="27" spans="1:201" s="60" customFormat="1" x14ac:dyDescent="0.4">
      <c r="A27" s="59" t="s">
        <v>300</v>
      </c>
      <c r="B27" s="59">
        <f t="shared" ref="B27:AG27" si="177">ROUNDUP(AVERAGE(B9:B26),2)</f>
        <v>1</v>
      </c>
      <c r="C27" s="59">
        <f t="shared" si="177"/>
        <v>1</v>
      </c>
      <c r="D27" s="59">
        <f t="shared" si="177"/>
        <v>0.89</v>
      </c>
      <c r="E27" s="59">
        <f t="shared" si="177"/>
        <v>1</v>
      </c>
      <c r="F27" s="59">
        <f t="shared" si="177"/>
        <v>1</v>
      </c>
      <c r="G27" s="59">
        <f t="shared" si="177"/>
        <v>0.89</v>
      </c>
      <c r="H27" s="59">
        <f t="shared" si="177"/>
        <v>0.84</v>
      </c>
      <c r="I27" s="59">
        <f t="shared" si="177"/>
        <v>0.89</v>
      </c>
      <c r="J27" s="59">
        <f t="shared" si="177"/>
        <v>0.5</v>
      </c>
      <c r="K27" s="59">
        <f t="shared" si="177"/>
        <v>0.84</v>
      </c>
      <c r="L27" s="59">
        <f t="shared" si="177"/>
        <v>8.84</v>
      </c>
      <c r="M27" s="59">
        <f t="shared" si="177"/>
        <v>88.34</v>
      </c>
      <c r="N27" s="59">
        <f t="shared" si="177"/>
        <v>80</v>
      </c>
      <c r="O27" s="59">
        <f t="shared" si="177"/>
        <v>1</v>
      </c>
      <c r="P27" s="59">
        <f t="shared" si="177"/>
        <v>1</v>
      </c>
      <c r="Q27" s="59">
        <f t="shared" si="177"/>
        <v>1</v>
      </c>
      <c r="R27" s="59">
        <f t="shared" si="177"/>
        <v>1</v>
      </c>
      <c r="S27" s="59">
        <f t="shared" si="177"/>
        <v>1</v>
      </c>
      <c r="T27" s="59">
        <f t="shared" si="177"/>
        <v>0.95</v>
      </c>
      <c r="U27" s="59">
        <f t="shared" si="177"/>
        <v>0</v>
      </c>
      <c r="V27" s="59">
        <f t="shared" si="177"/>
        <v>0</v>
      </c>
      <c r="W27" s="59">
        <f t="shared" si="177"/>
        <v>0</v>
      </c>
      <c r="X27" s="59">
        <f t="shared" si="177"/>
        <v>0.95</v>
      </c>
      <c r="Y27" s="59">
        <f t="shared" si="177"/>
        <v>0.95</v>
      </c>
      <c r="Z27" s="59">
        <f t="shared" si="177"/>
        <v>0.95</v>
      </c>
      <c r="AA27" s="59">
        <f t="shared" si="177"/>
        <v>0.89</v>
      </c>
      <c r="AB27" s="59">
        <f t="shared" si="177"/>
        <v>0.56000000000000005</v>
      </c>
      <c r="AC27" s="59">
        <f t="shared" si="177"/>
        <v>0.89</v>
      </c>
      <c r="AD27" s="59">
        <f t="shared" si="177"/>
        <v>0.95</v>
      </c>
      <c r="AE27" s="59">
        <f t="shared" si="177"/>
        <v>0.78</v>
      </c>
      <c r="AF27" s="59">
        <f t="shared" si="177"/>
        <v>1</v>
      </c>
      <c r="AG27" s="59">
        <f t="shared" si="177"/>
        <v>0.67</v>
      </c>
      <c r="AH27" s="59">
        <f t="shared" ref="AH27:BM27" si="178">ROUNDUP(AVERAGE(AH9:AH26),2)</f>
        <v>0.56000000000000005</v>
      </c>
      <c r="AI27" s="59">
        <f t="shared" si="178"/>
        <v>0.45</v>
      </c>
      <c r="AJ27" s="59">
        <f t="shared" si="178"/>
        <v>0.84</v>
      </c>
      <c r="AK27" s="59">
        <f t="shared" si="178"/>
        <v>0.62</v>
      </c>
      <c r="AL27" s="59">
        <f t="shared" si="178"/>
        <v>0.89</v>
      </c>
      <c r="AM27" s="59">
        <f t="shared" si="178"/>
        <v>0.73</v>
      </c>
      <c r="AN27" s="59">
        <f t="shared" si="178"/>
        <v>0.95</v>
      </c>
      <c r="AO27" s="59">
        <f t="shared" si="178"/>
        <v>0.89</v>
      </c>
      <c r="AP27" s="59">
        <f t="shared" si="178"/>
        <v>0.84</v>
      </c>
      <c r="AQ27" s="59">
        <f t="shared" si="178"/>
        <v>0.95</v>
      </c>
      <c r="AR27" s="59">
        <f t="shared" si="178"/>
        <v>0.67</v>
      </c>
      <c r="AS27" s="59">
        <f t="shared" si="178"/>
        <v>0.89</v>
      </c>
      <c r="AT27" s="59">
        <f t="shared" si="178"/>
        <v>0.95</v>
      </c>
      <c r="AU27" s="59">
        <f t="shared" si="178"/>
        <v>0.73</v>
      </c>
      <c r="AV27" s="59">
        <f t="shared" si="178"/>
        <v>0.78</v>
      </c>
      <c r="AW27" s="59">
        <f t="shared" si="178"/>
        <v>0.89</v>
      </c>
      <c r="AX27" s="59">
        <f t="shared" si="178"/>
        <v>0.89</v>
      </c>
      <c r="AY27" s="59">
        <f t="shared" si="178"/>
        <v>1</v>
      </c>
      <c r="AZ27" s="59">
        <f t="shared" si="178"/>
        <v>1</v>
      </c>
      <c r="BA27" s="59">
        <f t="shared" si="178"/>
        <v>0.95</v>
      </c>
      <c r="BB27" s="59">
        <f t="shared" si="178"/>
        <v>1</v>
      </c>
      <c r="BC27" s="59">
        <f t="shared" si="178"/>
        <v>1</v>
      </c>
      <c r="BD27" s="59">
        <f t="shared" si="178"/>
        <v>1</v>
      </c>
      <c r="BE27" s="59">
        <f t="shared" si="178"/>
        <v>1</v>
      </c>
      <c r="BF27" s="59">
        <f t="shared" si="178"/>
        <v>1</v>
      </c>
      <c r="BG27" s="59">
        <f t="shared" si="178"/>
        <v>1</v>
      </c>
      <c r="BH27" s="59">
        <f t="shared" si="178"/>
        <v>0.89</v>
      </c>
      <c r="BI27" s="59">
        <f t="shared" si="178"/>
        <v>0.95</v>
      </c>
      <c r="BJ27" s="59">
        <f t="shared" si="178"/>
        <v>0.67</v>
      </c>
      <c r="BK27" s="59">
        <f t="shared" si="178"/>
        <v>0.95</v>
      </c>
      <c r="BL27" s="59">
        <f t="shared" si="178"/>
        <v>0.84</v>
      </c>
      <c r="BM27" s="59">
        <f t="shared" si="178"/>
        <v>0.84</v>
      </c>
      <c r="BN27" s="59">
        <f t="shared" ref="BN27:CB27" si="179">ROUNDUP(AVERAGE(BN9:BN26),2)</f>
        <v>0.89</v>
      </c>
      <c r="BO27" s="59">
        <f t="shared" si="179"/>
        <v>0.89</v>
      </c>
      <c r="BP27" s="59">
        <f t="shared" si="179"/>
        <v>0.73</v>
      </c>
      <c r="BQ27" s="59">
        <f t="shared" si="179"/>
        <v>1</v>
      </c>
      <c r="BR27" s="59">
        <f t="shared" si="179"/>
        <v>0.84</v>
      </c>
      <c r="BS27" s="59">
        <f t="shared" si="179"/>
        <v>0.84</v>
      </c>
      <c r="BT27" s="59">
        <f t="shared" si="179"/>
        <v>0.89</v>
      </c>
      <c r="BU27" s="59">
        <f t="shared" si="179"/>
        <v>0.45</v>
      </c>
      <c r="BV27" s="59">
        <f t="shared" si="179"/>
        <v>0.95</v>
      </c>
      <c r="BW27" s="59">
        <f t="shared" si="179"/>
        <v>0.95</v>
      </c>
      <c r="BX27" s="59">
        <f t="shared" si="179"/>
        <v>0.5</v>
      </c>
      <c r="BY27" s="59">
        <f t="shared" si="179"/>
        <v>0.84</v>
      </c>
      <c r="BZ27" s="59">
        <f t="shared" si="179"/>
        <v>51.73</v>
      </c>
      <c r="CA27" s="59">
        <f t="shared" si="179"/>
        <v>82.100000000000009</v>
      </c>
      <c r="CB27" s="59">
        <f t="shared" si="179"/>
        <v>60</v>
      </c>
      <c r="CC27" s="59"/>
      <c r="CD27" s="59">
        <f t="shared" ref="CD27:CV27" si="180">ROUNDUP(AVERAGE(CD9:CD26),2)</f>
        <v>70</v>
      </c>
      <c r="CE27" s="59">
        <f t="shared" si="180"/>
        <v>1</v>
      </c>
      <c r="CF27" s="59">
        <f t="shared" si="180"/>
        <v>1</v>
      </c>
      <c r="CG27" s="59">
        <f t="shared" si="180"/>
        <v>0.73</v>
      </c>
      <c r="CH27" s="59">
        <f t="shared" si="180"/>
        <v>0.28000000000000003</v>
      </c>
      <c r="CI27" s="59">
        <f t="shared" si="180"/>
        <v>0.45</v>
      </c>
      <c r="CJ27" s="59">
        <f t="shared" si="180"/>
        <v>0.17</v>
      </c>
      <c r="CK27" s="59">
        <f t="shared" si="180"/>
        <v>3.6199999999999997</v>
      </c>
      <c r="CL27" s="59">
        <f t="shared" si="180"/>
        <v>72.23</v>
      </c>
      <c r="CM27" s="59" t="e">
        <f t="shared" si="180"/>
        <v>#DIV/0!</v>
      </c>
      <c r="CN27" s="59">
        <f t="shared" si="180"/>
        <v>72.23</v>
      </c>
      <c r="CO27" s="59">
        <f t="shared" si="180"/>
        <v>89.89</v>
      </c>
      <c r="CP27" s="59">
        <f t="shared" si="180"/>
        <v>88</v>
      </c>
      <c r="CQ27" s="59">
        <f t="shared" si="180"/>
        <v>97.990000000000009</v>
      </c>
      <c r="CR27" s="59">
        <f t="shared" si="180"/>
        <v>97.990000000000009</v>
      </c>
      <c r="CS27" s="59">
        <f t="shared" si="180"/>
        <v>89.89</v>
      </c>
      <c r="CT27" s="59">
        <f t="shared" si="180"/>
        <v>88</v>
      </c>
      <c r="CU27" s="59">
        <f t="shared" si="180"/>
        <v>97.990000000000009</v>
      </c>
      <c r="CV27" s="59">
        <f t="shared" si="180"/>
        <v>97.990000000000009</v>
      </c>
      <c r="CW27" s="59"/>
      <c r="CX27" s="59">
        <f>ROUNDUP(AVERAGE(CX9:CX26),2)</f>
        <v>97.990000000000009</v>
      </c>
      <c r="CY27" s="59"/>
      <c r="CZ27" s="59">
        <f t="shared" ref="CZ27:DY27" si="181">ROUNDUP(AVERAGE(CZ9:CZ26),2)</f>
        <v>81.87</v>
      </c>
      <c r="DA27" s="59">
        <f t="shared" si="181"/>
        <v>1</v>
      </c>
      <c r="DB27" s="59">
        <f t="shared" si="181"/>
        <v>1</v>
      </c>
      <c r="DC27" s="59">
        <f t="shared" si="181"/>
        <v>1</v>
      </c>
      <c r="DD27" s="59">
        <f t="shared" si="181"/>
        <v>1</v>
      </c>
      <c r="DE27" s="59">
        <f t="shared" si="181"/>
        <v>1</v>
      </c>
      <c r="DF27" s="59">
        <f t="shared" si="181"/>
        <v>5</v>
      </c>
      <c r="DG27" s="59">
        <f t="shared" si="181"/>
        <v>100</v>
      </c>
      <c r="DH27" s="59" t="e">
        <f t="shared" si="181"/>
        <v>#DIV/0!</v>
      </c>
      <c r="DI27" s="59">
        <f t="shared" si="181"/>
        <v>100</v>
      </c>
      <c r="DJ27" s="59">
        <f t="shared" si="181"/>
        <v>1</v>
      </c>
      <c r="DK27" s="59">
        <f t="shared" si="181"/>
        <v>649.5</v>
      </c>
      <c r="DL27" s="59">
        <f t="shared" si="181"/>
        <v>482.28</v>
      </c>
      <c r="DM27" s="59">
        <f t="shared" si="181"/>
        <v>75.88000000000001</v>
      </c>
      <c r="DN27" s="59">
        <f t="shared" si="181"/>
        <v>1.95</v>
      </c>
      <c r="DO27" s="59">
        <f t="shared" si="181"/>
        <v>3.8899999999999997</v>
      </c>
      <c r="DP27" s="59">
        <f t="shared" si="181"/>
        <v>7.34</v>
      </c>
      <c r="DQ27" s="59">
        <f t="shared" si="181"/>
        <v>6.89</v>
      </c>
      <c r="DR27" s="59">
        <f t="shared" si="181"/>
        <v>21.060000000000002</v>
      </c>
      <c r="DS27" s="59">
        <f t="shared" si="181"/>
        <v>88.89</v>
      </c>
      <c r="DT27" s="59" t="e">
        <f t="shared" si="181"/>
        <v>#DIV/0!</v>
      </c>
      <c r="DU27" s="59">
        <f t="shared" si="181"/>
        <v>88.89</v>
      </c>
      <c r="DV27" s="59">
        <f t="shared" si="181"/>
        <v>89.89</v>
      </c>
      <c r="DW27" s="59">
        <f t="shared" si="181"/>
        <v>86.78</v>
      </c>
      <c r="DX27" s="59">
        <f t="shared" si="181"/>
        <v>97.03</v>
      </c>
      <c r="DY27" s="59">
        <f t="shared" si="181"/>
        <v>97.03</v>
      </c>
      <c r="DZ27" s="59"/>
      <c r="EA27" s="59">
        <f>ROUNDUP(AVERAGE(EA9:EA26),2)</f>
        <v>97.03</v>
      </c>
      <c r="EB27" s="59"/>
      <c r="EC27" s="59">
        <f t="shared" ref="EC27:EJ27" si="182">ROUNDUP(AVERAGE(EC9:EC26),2)</f>
        <v>94.67</v>
      </c>
      <c r="ED27" s="59">
        <f t="shared" si="182"/>
        <v>0.78</v>
      </c>
      <c r="EE27" s="59">
        <f t="shared" si="182"/>
        <v>0.12</v>
      </c>
      <c r="EF27" s="59">
        <f t="shared" si="182"/>
        <v>0.56000000000000005</v>
      </c>
      <c r="EG27" s="59">
        <f t="shared" si="182"/>
        <v>6.0000000000000005E-2</v>
      </c>
      <c r="EH27" s="59">
        <f t="shared" si="182"/>
        <v>0.28000000000000003</v>
      </c>
      <c r="EI27" s="59">
        <f t="shared" si="182"/>
        <v>1.78</v>
      </c>
      <c r="EJ27" s="59">
        <f t="shared" si="182"/>
        <v>35.559999999999995</v>
      </c>
      <c r="EK27" s="59"/>
      <c r="EL27" s="59">
        <f t="shared" ref="EL27:ET27" si="183">ROUNDUP(AVERAGE(EL9:EL26),2)</f>
        <v>35.559999999999995</v>
      </c>
      <c r="EM27" s="59">
        <f t="shared" si="183"/>
        <v>0.28000000000000003</v>
      </c>
      <c r="EN27" s="59">
        <f t="shared" si="183"/>
        <v>0.28000000000000003</v>
      </c>
      <c r="EO27" s="59">
        <f t="shared" si="183"/>
        <v>6.0000000000000005E-2</v>
      </c>
      <c r="EP27" s="59">
        <f t="shared" si="183"/>
        <v>0.78</v>
      </c>
      <c r="EQ27" s="59">
        <f t="shared" si="183"/>
        <v>0.45</v>
      </c>
      <c r="ER27" s="59">
        <f t="shared" si="183"/>
        <v>0.78</v>
      </c>
      <c r="ES27" s="59">
        <f t="shared" si="183"/>
        <v>2.6199999999999997</v>
      </c>
      <c r="ET27" s="59">
        <f t="shared" si="183"/>
        <v>52.23</v>
      </c>
      <c r="EU27" s="59"/>
      <c r="EV27" s="59">
        <f>ROUNDUP(AVERAGE(EV9:EV26),2)</f>
        <v>52.23</v>
      </c>
      <c r="EW27" s="59">
        <f>ROUNDUP(AVERAGE(EW9:EW26),2)</f>
        <v>89.89</v>
      </c>
      <c r="EX27" s="59">
        <f>ROUNDUP(AVERAGE(EX9:EX26),2)</f>
        <v>81.73</v>
      </c>
      <c r="EY27" s="59">
        <f>ROUNDUP(AVERAGE(EY9:EY26),2)</f>
        <v>91.050000000000011</v>
      </c>
      <c r="EZ27" s="59">
        <f>ROUNDUP(AVERAGE(EZ9:EZ26),2)</f>
        <v>91.050000000000011</v>
      </c>
      <c r="FA27" s="59"/>
      <c r="FB27" s="59">
        <f>ROUNDUP(AVERAGE(FB9:FB26),2)</f>
        <v>91.050000000000011</v>
      </c>
      <c r="FC27" s="59"/>
      <c r="FD27" s="59">
        <f>ROUNDUP(AVERAGE(FD9:FD26),2)</f>
        <v>58.87</v>
      </c>
      <c r="FE27" s="59">
        <f>ROUNDUP(AVERAGE(FE9:FE26),2)</f>
        <v>89.89</v>
      </c>
      <c r="FF27" s="59">
        <f>ROUNDUP(AVERAGE(FF9:FF26),2)</f>
        <v>87.39</v>
      </c>
      <c r="FG27" s="59">
        <f>ROUNDUP(AVERAGE(FG9:FG26),2)</f>
        <v>96.92</v>
      </c>
      <c r="FH27" s="59">
        <f>ROUNDUP(AVERAGE(FH9:FH26),2)</f>
        <v>96.92</v>
      </c>
      <c r="FI27" s="59"/>
      <c r="FJ27" s="59">
        <f>ROUNDUP(AVERAGE(FJ9:FJ26),2)</f>
        <v>96.92</v>
      </c>
      <c r="FK27" s="59">
        <f>ROUNDUP(AVERAGE(FK9:FK26),2)</f>
        <v>89.89</v>
      </c>
      <c r="FL27" s="59">
        <f>ROUNDUP(AVERAGE(FL9:FL26),2)</f>
        <v>86.06</v>
      </c>
      <c r="FM27" s="59">
        <f>ROUNDUP(AVERAGE(FM9:FM26),2)</f>
        <v>95.06</v>
      </c>
      <c r="FN27" s="59">
        <f>ROUNDUP(AVERAGE(FN9:FN26),2)</f>
        <v>95.06</v>
      </c>
      <c r="FO27" s="59"/>
      <c r="FP27" s="59">
        <f>ROUNDUP(AVERAGE(FP9:FP26),2)</f>
        <v>95.06</v>
      </c>
      <c r="FQ27" s="59">
        <f>ROUNDUP(AVERAGE(FQ9:FQ26),2)</f>
        <v>89.89</v>
      </c>
      <c r="FR27" s="59">
        <f>ROUNDUP(AVERAGE(FR9:FR26),2)</f>
        <v>87.23</v>
      </c>
      <c r="FS27" s="59">
        <f>ROUNDUP(AVERAGE(FS9:FS26),2)</f>
        <v>97.29</v>
      </c>
      <c r="FT27" s="59">
        <f>ROUNDUP(AVERAGE(FT9:FT26),2)</f>
        <v>97.29</v>
      </c>
      <c r="FU27" s="59"/>
      <c r="FV27" s="59">
        <f>ROUNDUP(AVERAGE(FV9:FV26),2)</f>
        <v>97.29</v>
      </c>
      <c r="FW27" s="59"/>
      <c r="FX27" s="59">
        <f>ROUNDUP(AVERAGE(FX9:FX26),2)</f>
        <v>96.25</v>
      </c>
      <c r="FY27" s="59">
        <f>ROUNDUP(AVERAGE(FY9:FY26),2)</f>
        <v>89.89</v>
      </c>
      <c r="FZ27" s="59">
        <f>ROUNDUP(AVERAGE(FZ9:FZ26),2)</f>
        <v>86.62</v>
      </c>
      <c r="GA27" s="59">
        <f>ROUNDUP(AVERAGE(GA9:GA26),2)</f>
        <v>96.39</v>
      </c>
      <c r="GB27" s="59">
        <f>ROUNDUP(AVERAGE(GB9:GB26),2)</f>
        <v>96.39</v>
      </c>
      <c r="GC27" s="59"/>
      <c r="GD27" s="59">
        <f>ROUNDUP(AVERAGE(GD9:GD26),2)</f>
        <v>96.39</v>
      </c>
      <c r="GE27" s="59">
        <f>ROUNDUP(AVERAGE(GE9:GE26),2)</f>
        <v>89.89</v>
      </c>
      <c r="GF27" s="59">
        <f>ROUNDUP(AVERAGE(GF9:GF26),2)</f>
        <v>85.23</v>
      </c>
      <c r="GG27" s="59">
        <f>ROUNDUP(AVERAGE(GG9:GG26),2)</f>
        <v>95.28</v>
      </c>
      <c r="GH27" s="59">
        <f>ROUNDUP(AVERAGE(GH9:GH26),2)</f>
        <v>95.28</v>
      </c>
      <c r="GI27" s="59"/>
      <c r="GJ27" s="59">
        <f>ROUNDUP(AVERAGE(GJ9:GJ26),2)</f>
        <v>95.28</v>
      </c>
      <c r="GK27" s="59">
        <f>ROUNDUP(AVERAGE(GK9:GK26),2)</f>
        <v>89.89</v>
      </c>
      <c r="GL27" s="59">
        <f>ROUNDUP(AVERAGE(GL9:GL26),2)</f>
        <v>86.73</v>
      </c>
      <c r="GM27" s="59">
        <f>ROUNDUP(AVERAGE(GM9:GM26),2)</f>
        <v>96.460000000000008</v>
      </c>
      <c r="GN27" s="59">
        <f>ROUNDUP(AVERAGE(GN9:GN26),2)</f>
        <v>96.460000000000008</v>
      </c>
      <c r="GO27" s="59"/>
      <c r="GP27" s="59">
        <f>ROUNDUP(AVERAGE(GP9:GP26),2)</f>
        <v>96.460000000000008</v>
      </c>
      <c r="GQ27" s="59"/>
      <c r="GR27" s="59">
        <f>ROUNDUP(AVERAGE(GR9:GR26),2)</f>
        <v>96.09</v>
      </c>
      <c r="GS27" s="59">
        <f>ROUNDUP(AVERAGE(GS9:GS26),2)</f>
        <v>87.4</v>
      </c>
    </row>
    <row r="28" spans="1:201" s="29" customFormat="1" x14ac:dyDescent="0.4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8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7"/>
      <c r="CA28" s="48"/>
      <c r="CB28" s="47"/>
      <c r="CC28" s="46"/>
      <c r="CD28" s="48"/>
      <c r="CE28" s="46"/>
      <c r="CF28" s="46"/>
      <c r="CG28" s="46"/>
      <c r="CH28" s="46"/>
      <c r="CI28" s="46"/>
      <c r="CJ28" s="46"/>
      <c r="CK28" s="47"/>
      <c r="CL28" s="47"/>
      <c r="CM28" s="46"/>
      <c r="CN28" s="48"/>
      <c r="CO28" s="46"/>
      <c r="CP28" s="46"/>
      <c r="CQ28" s="48"/>
      <c r="CR28" s="48"/>
      <c r="CS28" s="46"/>
      <c r="CT28" s="46"/>
      <c r="CU28" s="48"/>
      <c r="CV28" s="48"/>
      <c r="CW28" s="46"/>
      <c r="CX28" s="48"/>
      <c r="CY28" s="46"/>
      <c r="CZ28" s="48"/>
      <c r="DA28" s="46"/>
      <c r="DB28" s="46"/>
      <c r="DC28" s="46"/>
      <c r="DD28" s="46"/>
      <c r="DE28" s="46"/>
      <c r="DF28" s="47"/>
      <c r="DG28" s="47"/>
      <c r="DH28" s="46"/>
      <c r="DI28" s="48"/>
      <c r="DJ28" s="46"/>
      <c r="DK28" s="46"/>
      <c r="DL28" s="46"/>
      <c r="DM28" s="48"/>
      <c r="DN28" s="47"/>
      <c r="DO28" s="46"/>
      <c r="DP28" s="46"/>
      <c r="DQ28" s="46"/>
      <c r="DR28" s="46"/>
      <c r="DS28" s="47"/>
      <c r="DT28" s="46"/>
      <c r="DU28" s="48"/>
      <c r="DV28" s="46"/>
      <c r="DW28" s="46"/>
      <c r="DX28" s="48"/>
      <c r="DY28" s="48"/>
      <c r="DZ28" s="46"/>
      <c r="EA28" s="48"/>
      <c r="EB28" s="46"/>
      <c r="EC28" s="49"/>
      <c r="ED28" s="46"/>
      <c r="EE28" s="46"/>
      <c r="EF28" s="46"/>
      <c r="EG28" s="46"/>
      <c r="EH28" s="46"/>
      <c r="EI28" s="47"/>
      <c r="EJ28" s="47"/>
      <c r="EK28" s="46"/>
      <c r="EL28" s="48"/>
      <c r="EM28" s="46"/>
      <c r="EN28" s="46"/>
      <c r="EO28" s="46"/>
      <c r="EP28" s="46"/>
      <c r="EQ28" s="46"/>
      <c r="ER28" s="46"/>
      <c r="ES28" s="47"/>
      <c r="ET28" s="47"/>
      <c r="EU28" s="46"/>
      <c r="EV28" s="48"/>
      <c r="EW28" s="46"/>
      <c r="EX28" s="46"/>
      <c r="EY28" s="49"/>
      <c r="EZ28" s="48"/>
      <c r="FA28" s="46"/>
      <c r="FB28" s="48"/>
      <c r="FC28" s="46"/>
      <c r="FD28" s="49"/>
      <c r="FE28" s="46"/>
      <c r="FF28" s="46"/>
      <c r="FG28" s="47"/>
      <c r="FH28" s="48"/>
      <c r="FI28" s="46"/>
      <c r="FJ28" s="48"/>
      <c r="FK28" s="46"/>
      <c r="FL28" s="46"/>
      <c r="FM28" s="49"/>
      <c r="FN28" s="49"/>
      <c r="FO28" s="46"/>
      <c r="FP28" s="48"/>
      <c r="FQ28" s="46"/>
      <c r="FR28" s="46"/>
      <c r="FS28" s="49"/>
      <c r="FT28" s="48"/>
      <c r="FU28" s="46"/>
      <c r="FV28" s="48"/>
      <c r="FW28" s="46"/>
      <c r="FX28" s="49"/>
      <c r="FY28" s="46"/>
      <c r="FZ28" s="46"/>
      <c r="GA28" s="49"/>
      <c r="GB28" s="48"/>
      <c r="GC28" s="46"/>
      <c r="GD28" s="48"/>
      <c r="GE28" s="46"/>
      <c r="GF28" s="46"/>
      <c r="GG28" s="49"/>
      <c r="GH28" s="48"/>
      <c r="GI28" s="46"/>
      <c r="GJ28" s="48"/>
      <c r="GK28" s="46"/>
      <c r="GL28" s="46"/>
      <c r="GM28" s="49"/>
      <c r="GN28" s="48"/>
      <c r="GO28" s="46"/>
      <c r="GP28" s="48"/>
      <c r="GQ28" s="46"/>
      <c r="GR28" s="49"/>
      <c r="GS28" s="49"/>
    </row>
    <row r="29" spans="1:201" x14ac:dyDescent="0.4">
      <c r="N29" s="39"/>
    </row>
    <row r="30" spans="1:201" x14ac:dyDescent="0.4">
      <c r="A30" s="70" t="s">
        <v>290</v>
      </c>
      <c r="B30" s="70"/>
      <c r="C30" s="70"/>
      <c r="D30" s="70"/>
      <c r="E30" s="70"/>
      <c r="F30" s="70"/>
      <c r="G30" s="70"/>
      <c r="H30" s="70"/>
      <c r="N30" s="39"/>
    </row>
    <row r="31" spans="1:201" x14ac:dyDescent="0.4">
      <c r="A31" s="71" t="s">
        <v>291</v>
      </c>
      <c r="B31" s="71"/>
      <c r="C31" s="71"/>
      <c r="D31" s="71"/>
      <c r="E31" s="71"/>
      <c r="F31" s="71"/>
      <c r="G31" s="71"/>
      <c r="H31" s="71"/>
      <c r="N31" s="39"/>
    </row>
    <row r="32" spans="1:201" x14ac:dyDescent="0.4">
      <c r="A32" s="72" t="s">
        <v>292</v>
      </c>
      <c r="B32" s="72"/>
      <c r="C32" s="72"/>
      <c r="D32" s="72"/>
      <c r="E32" s="72"/>
      <c r="F32" s="72"/>
      <c r="G32" s="72"/>
      <c r="H32" s="72"/>
      <c r="N32" s="39"/>
    </row>
    <row r="33" spans="1:14" ht="37.5" customHeight="1" x14ac:dyDescent="0.4">
      <c r="A33" s="73" t="s">
        <v>294</v>
      </c>
      <c r="B33" s="73"/>
      <c r="C33" s="73"/>
      <c r="D33" s="73"/>
      <c r="E33" s="73"/>
      <c r="F33" s="73"/>
      <c r="G33" s="73"/>
      <c r="H33" s="73"/>
      <c r="N33" s="39"/>
    </row>
    <row r="34" spans="1:14" ht="36" customHeight="1" x14ac:dyDescent="0.4">
      <c r="A34" s="73" t="s">
        <v>295</v>
      </c>
      <c r="B34" s="73"/>
      <c r="C34" s="73"/>
      <c r="D34" s="73"/>
      <c r="E34" s="73"/>
      <c r="F34" s="73"/>
      <c r="G34" s="73"/>
      <c r="H34" s="73"/>
      <c r="N34" s="39"/>
    </row>
    <row r="35" spans="1:14" x14ac:dyDescent="0.4">
      <c r="A35" s="45"/>
      <c r="B35" s="45"/>
      <c r="C35" s="45"/>
      <c r="D35" s="45"/>
      <c r="E35" s="45"/>
      <c r="F35" s="45"/>
      <c r="G35" s="45"/>
      <c r="H35" s="45"/>
      <c r="N35" s="39"/>
    </row>
    <row r="36" spans="1:14" x14ac:dyDescent="0.4">
      <c r="A36" s="45"/>
      <c r="B36" s="45"/>
      <c r="C36" s="45"/>
      <c r="D36" s="45"/>
      <c r="E36" s="45"/>
      <c r="F36" s="45"/>
      <c r="G36" s="45"/>
      <c r="H36" s="45"/>
      <c r="N36" s="39"/>
    </row>
    <row r="37" spans="1:14" x14ac:dyDescent="0.4">
      <c r="A37" s="45"/>
      <c r="B37" s="45"/>
      <c r="C37" s="45"/>
      <c r="D37" s="45"/>
      <c r="E37" s="45"/>
      <c r="F37" s="45"/>
      <c r="G37" s="45"/>
      <c r="H37" s="45"/>
      <c r="N37" s="39"/>
    </row>
    <row r="38" spans="1:14" x14ac:dyDescent="0.4">
      <c r="A38" s="45"/>
      <c r="B38" s="45"/>
      <c r="C38" s="45"/>
      <c r="D38" s="45"/>
      <c r="E38" s="45"/>
      <c r="F38" s="45"/>
      <c r="G38" s="45"/>
      <c r="H38" s="45"/>
      <c r="N38" s="39"/>
    </row>
    <row r="39" spans="1:14" x14ac:dyDescent="0.4">
      <c r="A39" s="45"/>
      <c r="B39" s="45"/>
      <c r="C39" s="45"/>
      <c r="D39" s="45"/>
      <c r="E39" s="45"/>
      <c r="F39" s="45"/>
      <c r="G39" s="45"/>
      <c r="H39" s="45"/>
      <c r="N39" s="39"/>
    </row>
    <row r="40" spans="1:14" x14ac:dyDescent="0.4">
      <c r="A40" s="45"/>
      <c r="B40" s="45"/>
      <c r="C40" s="45"/>
      <c r="D40" s="45"/>
      <c r="E40" s="45"/>
      <c r="F40" s="45"/>
      <c r="G40" s="45"/>
      <c r="H40" s="45"/>
      <c r="N40" s="39"/>
    </row>
    <row r="41" spans="1:14" x14ac:dyDescent="0.4">
      <c r="A41" s="45"/>
      <c r="B41" s="45"/>
      <c r="C41" s="45"/>
      <c r="D41" s="45"/>
      <c r="E41" s="45"/>
      <c r="F41" s="45"/>
      <c r="G41" s="45"/>
      <c r="H41" s="45"/>
      <c r="N41" s="39"/>
    </row>
    <row r="42" spans="1:14" x14ac:dyDescent="0.4">
      <c r="A42" s="45"/>
      <c r="B42" s="45"/>
      <c r="C42" s="45"/>
      <c r="D42" s="45"/>
      <c r="E42" s="45"/>
      <c r="F42" s="45"/>
      <c r="G42" s="45"/>
      <c r="H42" s="45"/>
      <c r="N42" s="39"/>
    </row>
    <row r="43" spans="1:14" x14ac:dyDescent="0.4">
      <c r="A43" s="45"/>
      <c r="B43" s="45"/>
      <c r="C43" s="45"/>
      <c r="D43" s="45"/>
      <c r="E43" s="45"/>
      <c r="F43" s="45"/>
      <c r="G43" s="45"/>
      <c r="H43" s="45"/>
    </row>
    <row r="44" spans="1:14" x14ac:dyDescent="0.4">
      <c r="A44" s="45"/>
      <c r="B44" s="45"/>
      <c r="C44" s="45"/>
      <c r="D44" s="45"/>
      <c r="E44" s="45"/>
      <c r="F44" s="45"/>
      <c r="G44" s="45"/>
      <c r="H44" s="45"/>
    </row>
    <row r="45" spans="1:14" x14ac:dyDescent="0.4">
      <c r="A45" s="45"/>
      <c r="B45" s="45"/>
      <c r="C45" s="45"/>
      <c r="D45" s="45"/>
      <c r="E45" s="45"/>
      <c r="F45" s="45"/>
      <c r="G45" s="45"/>
      <c r="H45" s="45"/>
    </row>
    <row r="46" spans="1:14" x14ac:dyDescent="0.4">
      <c r="A46" s="45"/>
      <c r="B46" s="45"/>
      <c r="C46" s="45"/>
      <c r="D46" s="45"/>
      <c r="E46" s="45"/>
      <c r="F46" s="45"/>
      <c r="G46" s="45"/>
      <c r="H46" s="45"/>
    </row>
    <row r="47" spans="1:14" x14ac:dyDescent="0.4">
      <c r="A47" s="45"/>
      <c r="B47" s="45"/>
      <c r="C47" s="45"/>
      <c r="D47" s="45"/>
      <c r="E47" s="45"/>
      <c r="F47" s="45"/>
      <c r="G47" s="45"/>
      <c r="H47" s="45"/>
    </row>
    <row r="49" spans="1:1" x14ac:dyDescent="0.4">
      <c r="A49" s="18"/>
    </row>
    <row r="50" spans="1:1" x14ac:dyDescent="0.4">
      <c r="A50" s="18"/>
    </row>
    <row r="51" spans="1:1" x14ac:dyDescent="0.4">
      <c r="A51" s="18"/>
    </row>
    <row r="52" spans="1:1" x14ac:dyDescent="0.4">
      <c r="A52" s="18"/>
    </row>
    <row r="53" spans="1:1" x14ac:dyDescent="0.4">
      <c r="A53" s="18"/>
    </row>
    <row r="54" spans="1:1" x14ac:dyDescent="0.4">
      <c r="A54" s="18"/>
    </row>
    <row r="55" spans="1:1" x14ac:dyDescent="0.4">
      <c r="A55" s="18"/>
    </row>
    <row r="56" spans="1:1" x14ac:dyDescent="0.4">
      <c r="A56" s="18"/>
    </row>
    <row r="57" spans="1:1" x14ac:dyDescent="0.4">
      <c r="A57" s="18"/>
    </row>
    <row r="58" spans="1:1" x14ac:dyDescent="0.4">
      <c r="A58" s="18"/>
    </row>
    <row r="59" spans="1:1" x14ac:dyDescent="0.4">
      <c r="A59" s="18"/>
    </row>
    <row r="60" spans="1:1" x14ac:dyDescent="0.4">
      <c r="A60" s="18"/>
    </row>
    <row r="61" spans="1:1" x14ac:dyDescent="0.4">
      <c r="A61" s="18"/>
    </row>
    <row r="62" spans="1:1" x14ac:dyDescent="0.4">
      <c r="A62" s="18"/>
    </row>
    <row r="63" spans="1:1" x14ac:dyDescent="0.4">
      <c r="A63" s="18"/>
    </row>
    <row r="64" spans="1:1" x14ac:dyDescent="0.4">
      <c r="A64" s="18"/>
    </row>
    <row r="65" spans="1:1" x14ac:dyDescent="0.4">
      <c r="A65" s="18"/>
    </row>
    <row r="66" spans="1:1" x14ac:dyDescent="0.4">
      <c r="A66" s="18"/>
    </row>
    <row r="67" spans="1:1" x14ac:dyDescent="0.4">
      <c r="A67" s="18"/>
    </row>
    <row r="68" spans="1:1" x14ac:dyDescent="0.4">
      <c r="A68" s="18"/>
    </row>
    <row r="69" spans="1:1" x14ac:dyDescent="0.4">
      <c r="A69" s="18"/>
    </row>
    <row r="70" spans="1:1" x14ac:dyDescent="0.4">
      <c r="A70" s="18"/>
    </row>
    <row r="71" spans="1:1" x14ac:dyDescent="0.4">
      <c r="A71" s="18"/>
    </row>
    <row r="72" spans="1:1" x14ac:dyDescent="0.4">
      <c r="A72" s="18"/>
    </row>
    <row r="73" spans="1:1" x14ac:dyDescent="0.4">
      <c r="A73" s="18"/>
    </row>
    <row r="74" spans="1:1" x14ac:dyDescent="0.4">
      <c r="A74" s="18"/>
    </row>
    <row r="75" spans="1:1" x14ac:dyDescent="0.4">
      <c r="A75" s="18"/>
    </row>
    <row r="76" spans="1:1" x14ac:dyDescent="0.4">
      <c r="A76" s="18"/>
    </row>
    <row r="77" spans="1:1" x14ac:dyDescent="0.4">
      <c r="A77" s="18"/>
    </row>
    <row r="78" spans="1:1" x14ac:dyDescent="0.4">
      <c r="A78" s="18"/>
    </row>
    <row r="79" spans="1:1" x14ac:dyDescent="0.4">
      <c r="A79" s="18"/>
    </row>
    <row r="80" spans="1:1" x14ac:dyDescent="0.4">
      <c r="A80" s="18"/>
    </row>
    <row r="81" spans="1:1" x14ac:dyDescent="0.4">
      <c r="A81" s="18"/>
    </row>
    <row r="82" spans="1:1" x14ac:dyDescent="0.4">
      <c r="A82" s="18"/>
    </row>
    <row r="83" spans="1:1" x14ac:dyDescent="0.4">
      <c r="A83" s="18"/>
    </row>
    <row r="84" spans="1:1" x14ac:dyDescent="0.4">
      <c r="A84" s="18"/>
    </row>
    <row r="85" spans="1:1" x14ac:dyDescent="0.4">
      <c r="A85" s="18"/>
    </row>
    <row r="86" spans="1:1" x14ac:dyDescent="0.4">
      <c r="A86" s="18"/>
    </row>
    <row r="87" spans="1:1" x14ac:dyDescent="0.4">
      <c r="A87" s="18"/>
    </row>
    <row r="88" spans="1:1" x14ac:dyDescent="0.4">
      <c r="A88" s="18"/>
    </row>
    <row r="89" spans="1:1" x14ac:dyDescent="0.4">
      <c r="A89" s="18"/>
    </row>
    <row r="90" spans="1:1" x14ac:dyDescent="0.4">
      <c r="A90" s="18"/>
    </row>
    <row r="91" spans="1:1" x14ac:dyDescent="0.4">
      <c r="A91" s="18"/>
    </row>
    <row r="92" spans="1:1" x14ac:dyDescent="0.4">
      <c r="A92" s="18"/>
    </row>
    <row r="93" spans="1:1" x14ac:dyDescent="0.4">
      <c r="A93" s="18"/>
    </row>
    <row r="94" spans="1:1" x14ac:dyDescent="0.4">
      <c r="A94" s="18"/>
    </row>
    <row r="95" spans="1:1" x14ac:dyDescent="0.4">
      <c r="A95" s="18"/>
    </row>
    <row r="96" spans="1:1" x14ac:dyDescent="0.4">
      <c r="A96" s="18"/>
    </row>
    <row r="97" spans="1:1" x14ac:dyDescent="0.4">
      <c r="A97" s="18"/>
    </row>
    <row r="98" spans="1:1" x14ac:dyDescent="0.4">
      <c r="A98" s="18"/>
    </row>
    <row r="99" spans="1:1" x14ac:dyDescent="0.4">
      <c r="A99" s="18"/>
    </row>
    <row r="100" spans="1:1" x14ac:dyDescent="0.4">
      <c r="A100" s="18"/>
    </row>
    <row r="101" spans="1:1" x14ac:dyDescent="0.4">
      <c r="A101" s="18"/>
    </row>
    <row r="102" spans="1:1" x14ac:dyDescent="0.4">
      <c r="A102" s="18"/>
    </row>
    <row r="103" spans="1:1" x14ac:dyDescent="0.4">
      <c r="A103" s="18"/>
    </row>
    <row r="104" spans="1:1" x14ac:dyDescent="0.4">
      <c r="A104" s="18"/>
    </row>
    <row r="105" spans="1:1" x14ac:dyDescent="0.4">
      <c r="A105" s="18"/>
    </row>
    <row r="106" spans="1:1" x14ac:dyDescent="0.4">
      <c r="A106" s="18"/>
    </row>
    <row r="107" spans="1:1" x14ac:dyDescent="0.4">
      <c r="A107" s="18"/>
    </row>
    <row r="108" spans="1:1" x14ac:dyDescent="0.4">
      <c r="A108" s="18"/>
    </row>
    <row r="109" spans="1:1" x14ac:dyDescent="0.4">
      <c r="A109" s="18"/>
    </row>
    <row r="110" spans="1:1" x14ac:dyDescent="0.4">
      <c r="A110" s="18"/>
    </row>
    <row r="111" spans="1:1" x14ac:dyDescent="0.4">
      <c r="A111" s="18"/>
    </row>
    <row r="113" spans="1:1" x14ac:dyDescent="0.4">
      <c r="A113" s="18"/>
    </row>
    <row r="114" spans="1:1" x14ac:dyDescent="0.4">
      <c r="A114" s="18"/>
    </row>
    <row r="115" spans="1:1" x14ac:dyDescent="0.4">
      <c r="A115" s="18"/>
    </row>
    <row r="116" spans="1:1" x14ac:dyDescent="0.4">
      <c r="A116" s="18"/>
    </row>
    <row r="117" spans="1:1" x14ac:dyDescent="0.4">
      <c r="A117" s="18"/>
    </row>
    <row r="118" spans="1:1" x14ac:dyDescent="0.4">
      <c r="A118" s="18"/>
    </row>
    <row r="120" spans="1:1" x14ac:dyDescent="0.4">
      <c r="A120" s="18"/>
    </row>
    <row r="121" spans="1:1" x14ac:dyDescent="0.4">
      <c r="A121" s="18"/>
    </row>
    <row r="122" spans="1:1" x14ac:dyDescent="0.4">
      <c r="A122" s="18"/>
    </row>
    <row r="123" spans="1:1" x14ac:dyDescent="0.4">
      <c r="A123" s="18"/>
    </row>
    <row r="124" spans="1:1" x14ac:dyDescent="0.4">
      <c r="A124" s="18"/>
    </row>
  </sheetData>
  <autoFilter ref="A8:GS27"/>
  <mergeCells count="254">
    <mergeCell ref="B2:CZ2"/>
    <mergeCell ref="B3:CB3"/>
    <mergeCell ref="CD3:CD7"/>
    <mergeCell ref="CE3:CL3"/>
    <mergeCell ref="CN3:CN7"/>
    <mergeCell ref="CO3:CV3"/>
    <mergeCell ref="CX3:CX7"/>
    <mergeCell ref="CY3:CY7"/>
    <mergeCell ref="F5:F7"/>
    <mergeCell ref="G5:G7"/>
    <mergeCell ref="H5:H7"/>
    <mergeCell ref="B4:N4"/>
    <mergeCell ref="O4:CB4"/>
    <mergeCell ref="CE4:CL4"/>
    <mergeCell ref="BX6:BX7"/>
    <mergeCell ref="BY6:BY7"/>
    <mergeCell ref="O5:S5"/>
    <mergeCell ref="T5:W5"/>
    <mergeCell ref="X5:AK5"/>
    <mergeCell ref="AL5:AW5"/>
    <mergeCell ref="AY5:BK5"/>
    <mergeCell ref="BL5:BS5"/>
    <mergeCell ref="I5:I7"/>
    <mergeCell ref="J5:J7"/>
    <mergeCell ref="B1:GS1"/>
    <mergeCell ref="CO4:CR4"/>
    <mergeCell ref="CS4:CV4"/>
    <mergeCell ref="DA4:DG4"/>
    <mergeCell ref="DJ4:DS4"/>
    <mergeCell ref="DV4:DY4"/>
    <mergeCell ref="B5:B7"/>
    <mergeCell ref="DU3:DU7"/>
    <mergeCell ref="DV3:DY3"/>
    <mergeCell ref="EA3:EA7"/>
    <mergeCell ref="DW5:DW7"/>
    <mergeCell ref="DX5:DX7"/>
    <mergeCell ref="DY5:DY7"/>
    <mergeCell ref="CZ3:CZ7"/>
    <mergeCell ref="DA3:DG3"/>
    <mergeCell ref="DI3:DI7"/>
    <mergeCell ref="DJ3:DS3"/>
    <mergeCell ref="DD5:DD7"/>
    <mergeCell ref="DE5:DE7"/>
    <mergeCell ref="DF5:DF7"/>
    <mergeCell ref="DG5:DG7"/>
    <mergeCell ref="C5:C7"/>
    <mergeCell ref="D5:D7"/>
    <mergeCell ref="E5:E7"/>
    <mergeCell ref="K5:K7"/>
    <mergeCell ref="L5:L7"/>
    <mergeCell ref="M5:M7"/>
    <mergeCell ref="N5:N7"/>
    <mergeCell ref="O6:O7"/>
    <mergeCell ref="P6:P7"/>
    <mergeCell ref="Q6:Q7"/>
    <mergeCell ref="R6:R7"/>
    <mergeCell ref="S6:S7"/>
    <mergeCell ref="T6:T7"/>
    <mergeCell ref="DJ5:DJ7"/>
    <mergeCell ref="DK5:DN5"/>
    <mergeCell ref="DO5:DQ5"/>
    <mergeCell ref="DK6:DK7"/>
    <mergeCell ref="DL6:DL7"/>
    <mergeCell ref="DM6:DM7"/>
    <mergeCell ref="DN6:DN7"/>
    <mergeCell ref="CT5:CT7"/>
    <mergeCell ref="CU5:CU7"/>
    <mergeCell ref="CV5:CV7"/>
    <mergeCell ref="DA5:DA7"/>
    <mergeCell ref="DB5:DB7"/>
    <mergeCell ref="DC5:DC7"/>
    <mergeCell ref="CL5:CL7"/>
    <mergeCell ref="CO5:CO7"/>
    <mergeCell ref="CP5:CP7"/>
    <mergeCell ref="CQ5:CQ7"/>
    <mergeCell ref="CR5:CR7"/>
    <mergeCell ref="AA6:AA7"/>
    <mergeCell ref="AB6:AB7"/>
    <mergeCell ref="AC6:AC7"/>
    <mergeCell ref="AD6:AD7"/>
    <mergeCell ref="AE6:AE7"/>
    <mergeCell ref="AF6:AF7"/>
    <mergeCell ref="U6:U7"/>
    <mergeCell ref="V6:V7"/>
    <mergeCell ref="W6:W7"/>
    <mergeCell ref="X6:X7"/>
    <mergeCell ref="Y6:Y7"/>
    <mergeCell ref="Z6:Z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CC3:CC7"/>
    <mergeCell ref="CM3:CM7"/>
    <mergeCell ref="CW3:CW7"/>
    <mergeCell ref="DH3:DH7"/>
    <mergeCell ref="BQ6:BQ7"/>
    <mergeCell ref="BR6:BR7"/>
    <mergeCell ref="BS6:BS7"/>
    <mergeCell ref="BT6:BT7"/>
    <mergeCell ref="BU6:BU7"/>
    <mergeCell ref="BV6:BV7"/>
    <mergeCell ref="CS5:CS7"/>
    <mergeCell ref="CF5:CF7"/>
    <mergeCell ref="CG5:CG7"/>
    <mergeCell ref="CH5:CH7"/>
    <mergeCell ref="CI5:CI7"/>
    <mergeCell ref="CJ5:CJ7"/>
    <mergeCell ref="CK5:CK7"/>
    <mergeCell ref="BT5:BU5"/>
    <mergeCell ref="BZ5:BZ7"/>
    <mergeCell ref="CA5:CA7"/>
    <mergeCell ref="CB5:CB7"/>
    <mergeCell ref="CE5:CE7"/>
    <mergeCell ref="BW6:BW7"/>
    <mergeCell ref="BV5:BW5"/>
    <mergeCell ref="DT3:DT7"/>
    <mergeCell ref="DZ3:DZ7"/>
    <mergeCell ref="DA2:EC2"/>
    <mergeCell ref="ED5:ED7"/>
    <mergeCell ref="EE5:EE7"/>
    <mergeCell ref="EF5:EF7"/>
    <mergeCell ref="ED2:FD2"/>
    <mergeCell ref="DO6:DO7"/>
    <mergeCell ref="DP6:DP7"/>
    <mergeCell ref="DQ6:DQ7"/>
    <mergeCell ref="DR5:DR7"/>
    <mergeCell ref="DS5:DS7"/>
    <mergeCell ref="DV5:DV7"/>
    <mergeCell ref="EB3:EB7"/>
    <mergeCell ref="EC3:EC7"/>
    <mergeCell ref="ET5:ET7"/>
    <mergeCell ref="EK3:EK7"/>
    <mergeCell ref="EL3:EL7"/>
    <mergeCell ref="ED3:EJ3"/>
    <mergeCell ref="EU3:EU7"/>
    <mergeCell ref="EV3:EV7"/>
    <mergeCell ref="EM3:ET3"/>
    <mergeCell ref="EN5:EN7"/>
    <mergeCell ref="EO5:EO7"/>
    <mergeCell ref="EP5:EP7"/>
    <mergeCell ref="EQ5:EQ7"/>
    <mergeCell ref="ER5:ER7"/>
    <mergeCell ref="ES5:ES7"/>
    <mergeCell ref="EG5:EG7"/>
    <mergeCell ref="EH5:EH7"/>
    <mergeCell ref="EI5:EI7"/>
    <mergeCell ref="EJ5:EJ7"/>
    <mergeCell ref="ED4:EJ4"/>
    <mergeCell ref="EM5:EM7"/>
    <mergeCell ref="EM4:ET4"/>
    <mergeCell ref="EW3:EZ3"/>
    <mergeCell ref="FA3:FA7"/>
    <mergeCell ref="FB3:FB7"/>
    <mergeCell ref="FC3:FC7"/>
    <mergeCell ref="FD3:FD7"/>
    <mergeCell ref="EW4:EZ4"/>
    <mergeCell ref="EW5:EW7"/>
    <mergeCell ref="EX5:EX7"/>
    <mergeCell ref="EY5:EY7"/>
    <mergeCell ref="EZ5:EZ7"/>
    <mergeCell ref="FO3:FO7"/>
    <mergeCell ref="FP3:FP7"/>
    <mergeCell ref="FK4:FN4"/>
    <mergeCell ref="FK5:FK7"/>
    <mergeCell ref="FL5:FL7"/>
    <mergeCell ref="FM5:FM7"/>
    <mergeCell ref="FN5:FN7"/>
    <mergeCell ref="FE5:FE7"/>
    <mergeCell ref="FF5:FF7"/>
    <mergeCell ref="FG5:FG7"/>
    <mergeCell ref="FH5:FH7"/>
    <mergeCell ref="FE4:FH4"/>
    <mergeCell ref="FI3:FI7"/>
    <mergeCell ref="GN5:GN7"/>
    <mergeCell ref="GS2:GS7"/>
    <mergeCell ref="GA5:GA7"/>
    <mergeCell ref="GB5:GB7"/>
    <mergeCell ref="GE5:GE7"/>
    <mergeCell ref="GF5:GF7"/>
    <mergeCell ref="GG5:GG7"/>
    <mergeCell ref="GH5:GH7"/>
    <mergeCell ref="GK3:GN3"/>
    <mergeCell ref="GO3:GO7"/>
    <mergeCell ref="GP3:GP7"/>
    <mergeCell ref="GQ3:GQ7"/>
    <mergeCell ref="GR3:GR7"/>
    <mergeCell ref="FY4:GB4"/>
    <mergeCell ref="GE4:GH4"/>
    <mergeCell ref="GK4:GN4"/>
    <mergeCell ref="FY5:FY7"/>
    <mergeCell ref="FZ5:FZ7"/>
    <mergeCell ref="FY2:GR2"/>
    <mergeCell ref="FY3:GB3"/>
    <mergeCell ref="GC3:GC7"/>
    <mergeCell ref="GD3:GD7"/>
    <mergeCell ref="GE3:GH3"/>
    <mergeCell ref="GI3:GI7"/>
    <mergeCell ref="A30:H30"/>
    <mergeCell ref="A31:H31"/>
    <mergeCell ref="A32:H32"/>
    <mergeCell ref="A33:H33"/>
    <mergeCell ref="A1:A7"/>
    <mergeCell ref="A34:H34"/>
    <mergeCell ref="GK5:GK7"/>
    <mergeCell ref="GL5:GL7"/>
    <mergeCell ref="GM5:GM7"/>
    <mergeCell ref="FW3:FW7"/>
    <mergeCell ref="FX3:FX7"/>
    <mergeCell ref="FE2:FX2"/>
    <mergeCell ref="GJ3:GJ7"/>
    <mergeCell ref="FQ3:FT3"/>
    <mergeCell ref="FU3:FU7"/>
    <mergeCell ref="FV3:FV7"/>
    <mergeCell ref="FQ4:FT4"/>
    <mergeCell ref="FQ5:FQ7"/>
    <mergeCell ref="FR5:FR7"/>
    <mergeCell ref="FS5:FS7"/>
    <mergeCell ref="FT5:FT7"/>
    <mergeCell ref="FJ3:FJ7"/>
    <mergeCell ref="FE3:FH3"/>
    <mergeCell ref="FK3:FN3"/>
  </mergeCells>
  <pageMargins left="0.19685039370078741" right="0.19685039370078741" top="0.19685039370078741" bottom="0.19685039370078741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opLeftCell="F4" workbookViewId="0">
      <selection activeCell="A7" sqref="A7:XFD7"/>
    </sheetView>
  </sheetViews>
  <sheetFormatPr defaultColWidth="9.1328125" defaultRowHeight="15" x14ac:dyDescent="0.4"/>
  <cols>
    <col min="1" max="1" width="45.73046875" style="18" customWidth="1"/>
    <col min="2" max="16384" width="9.1328125" style="18"/>
  </cols>
  <sheetData>
    <row r="1" spans="1:23" ht="33.75" customHeight="1" x14ac:dyDescent="0.4">
      <c r="A1" s="125" t="s">
        <v>258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3" ht="95.25" customHeight="1" x14ac:dyDescent="0.4">
      <c r="A2" s="19" t="s">
        <v>203</v>
      </c>
      <c r="B2" s="21" t="s">
        <v>237</v>
      </c>
      <c r="C2" s="21" t="s">
        <v>238</v>
      </c>
      <c r="D2" s="21" t="s">
        <v>239</v>
      </c>
      <c r="E2" s="23" t="s">
        <v>240</v>
      </c>
      <c r="F2" s="21" t="s">
        <v>241</v>
      </c>
      <c r="G2" s="21" t="s">
        <v>242</v>
      </c>
      <c r="H2" s="21" t="s">
        <v>243</v>
      </c>
      <c r="I2" s="23" t="s">
        <v>245</v>
      </c>
      <c r="J2" s="21" t="s">
        <v>246</v>
      </c>
      <c r="K2" s="21" t="s">
        <v>247</v>
      </c>
      <c r="L2" s="21" t="s">
        <v>248</v>
      </c>
      <c r="M2" s="23" t="s">
        <v>244</v>
      </c>
      <c r="N2" s="21" t="s">
        <v>249</v>
      </c>
      <c r="O2" s="21" t="s">
        <v>250</v>
      </c>
      <c r="P2" s="21" t="s">
        <v>251</v>
      </c>
      <c r="Q2" s="23" t="s">
        <v>252</v>
      </c>
      <c r="R2" s="21" t="s">
        <v>253</v>
      </c>
      <c r="S2" s="21" t="s">
        <v>254</v>
      </c>
      <c r="T2" s="21" t="s">
        <v>255</v>
      </c>
      <c r="U2" s="23" t="s">
        <v>257</v>
      </c>
      <c r="V2" s="24" t="s">
        <v>256</v>
      </c>
      <c r="W2" s="20"/>
    </row>
    <row r="3" spans="1:23" ht="25.5" customHeight="1" x14ac:dyDescent="0.4">
      <c r="A3" s="25" t="s">
        <v>259</v>
      </c>
      <c r="B3" s="26">
        <v>0.3</v>
      </c>
      <c r="C3" s="26">
        <v>0.3</v>
      </c>
      <c r="D3" s="26">
        <v>0.4</v>
      </c>
      <c r="E3" s="28">
        <v>0.2</v>
      </c>
      <c r="F3" s="26">
        <v>0.3</v>
      </c>
      <c r="G3" s="26">
        <v>0.4</v>
      </c>
      <c r="H3" s="26">
        <v>0.3</v>
      </c>
      <c r="I3" s="28">
        <v>0.2</v>
      </c>
      <c r="J3" s="26">
        <v>0.3</v>
      </c>
      <c r="K3" s="26">
        <v>0.4</v>
      </c>
      <c r="L3" s="26">
        <v>0.3</v>
      </c>
      <c r="M3" s="28">
        <v>0.15</v>
      </c>
      <c r="N3" s="26">
        <v>0.4</v>
      </c>
      <c r="O3" s="26">
        <v>0.4</v>
      </c>
      <c r="P3" s="26">
        <v>0.2</v>
      </c>
      <c r="Q3" s="28">
        <v>0.15</v>
      </c>
      <c r="R3" s="26">
        <v>0.2</v>
      </c>
      <c r="S3" s="26">
        <v>0.3</v>
      </c>
      <c r="T3" s="26">
        <v>0.5</v>
      </c>
      <c r="U3" s="28">
        <v>0.3</v>
      </c>
      <c r="V3" s="27"/>
      <c r="W3" s="20"/>
    </row>
    <row r="4" spans="1:23" x14ac:dyDescent="0.4">
      <c r="A4" s="19" t="str">
        <f>'Свод показателей НОКО'!A9</f>
        <v>МБОУ Гимназия № 1</v>
      </c>
      <c r="B4" s="51">
        <f>'Свод показателей НОКО'!CD9*$B$3</f>
        <v>30</v>
      </c>
      <c r="C4" s="51">
        <f>'Свод показателей НОКО'!CN9*$C$3</f>
        <v>24</v>
      </c>
      <c r="D4" s="51">
        <f>'Свод показателей НОКО'!CV9*$D$3</f>
        <v>40</v>
      </c>
      <c r="E4" s="51">
        <f>'Свод показателей НОКО'!CZ9*$E$3</f>
        <v>18.8</v>
      </c>
      <c r="F4" s="51">
        <f>'Свод показателей НОКО'!DI9*$F$3</f>
        <v>30</v>
      </c>
      <c r="G4" s="51">
        <f>'Свод показателей НОКО'!DU9*$G$3</f>
        <v>40</v>
      </c>
      <c r="H4" s="51">
        <f>'Свод показателей НОКО'!EA9*$H$3</f>
        <v>30</v>
      </c>
      <c r="I4" s="51">
        <f>'Свод показателей НОКО'!EC9*$I$3</f>
        <v>20</v>
      </c>
      <c r="J4" s="51">
        <f>'Свод показателей НОКО'!EL9*$J$3</f>
        <v>12</v>
      </c>
      <c r="K4" s="51">
        <f>'Свод показателей НОКО'!EV9*$K$3</f>
        <v>24</v>
      </c>
      <c r="L4" s="51">
        <f>'Свод показателей НОКО'!FB9*$L$3</f>
        <v>30</v>
      </c>
      <c r="M4" s="51">
        <f>'Свод показателей НОКО'!FD9*$M$3</f>
        <v>9.9</v>
      </c>
      <c r="N4" s="51">
        <f>'Свод показателей НОКО'!FJ9*$N$3</f>
        <v>40</v>
      </c>
      <c r="O4" s="51">
        <f>'Свод показателей НОКО'!FP9*$O$3</f>
        <v>40</v>
      </c>
      <c r="P4" s="51">
        <f>'Свод показателей НОКО'!FV9*$P$3</f>
        <v>20</v>
      </c>
      <c r="Q4" s="51">
        <f>'Свод показателей НОКО'!FX9*$Q$3</f>
        <v>15</v>
      </c>
      <c r="R4" s="51">
        <f>'Свод показателей НОКО'!GD9*$R$3</f>
        <v>20</v>
      </c>
      <c r="S4" s="51">
        <f>'Свод показателей НОКО'!GJ9*$S$3</f>
        <v>30</v>
      </c>
      <c r="T4" s="51">
        <f>'Свод показателей НОКО'!GP9*$T$3</f>
        <v>50</v>
      </c>
      <c r="U4" s="51">
        <f>'Свод показателей НОКО'!GR9*$U$3</f>
        <v>30</v>
      </c>
      <c r="V4" s="51">
        <f>'Свод показателей НОКО'!GS9</f>
        <v>93.699999999999989</v>
      </c>
    </row>
    <row r="5" spans="1:23" x14ac:dyDescent="0.4">
      <c r="A5" s="19" t="str">
        <f>'Свод показателей НОКО'!A10</f>
        <v>МБОУ СОШ № 2</v>
      </c>
      <c r="B5" s="51">
        <f>'Свод показателей НОКО'!CD10*$B$3</f>
        <v>15</v>
      </c>
      <c r="C5" s="51">
        <f>'Свод показателей НОКО'!CN10*$C$3</f>
        <v>18</v>
      </c>
      <c r="D5" s="51">
        <f>'Свод показателей НОКО'!CV10*$D$3</f>
        <v>40</v>
      </c>
      <c r="E5" s="51">
        <f>'Свод показателей НОКО'!CZ10*$E$3</f>
        <v>14.600000000000001</v>
      </c>
      <c r="F5" s="51">
        <f>'Свод показателей НОКО'!DI10*$F$3</f>
        <v>30</v>
      </c>
      <c r="G5" s="51">
        <f>'Свод показателей НОКО'!DU10*$G$3</f>
        <v>24</v>
      </c>
      <c r="H5" s="51">
        <f>'Свод показателей НОКО'!EA10*$H$3</f>
        <v>24.375</v>
      </c>
      <c r="I5" s="51">
        <f>'Свод показателей НОКО'!EC10*$I$3</f>
        <v>15.675000000000001</v>
      </c>
      <c r="J5" s="51">
        <f>'Свод показателей НОКО'!EL10*$J$3</f>
        <v>6</v>
      </c>
      <c r="K5" s="51">
        <f>'Свод показателей НОКО'!EV10*$K$3</f>
        <v>24</v>
      </c>
      <c r="L5" s="51">
        <f>'Свод показателей НОКО'!FB10*$L$3</f>
        <v>29.25</v>
      </c>
      <c r="M5" s="51">
        <f>'Свод показателей НОКО'!FD10*$M$3</f>
        <v>8.8874999999999993</v>
      </c>
      <c r="N5" s="51">
        <f>'Свод показателей НОКО'!FJ10*$N$3</f>
        <v>40</v>
      </c>
      <c r="O5" s="51">
        <f>'Свод показателей НОКО'!FP10*$O$3</f>
        <v>40</v>
      </c>
      <c r="P5" s="51">
        <f>'Свод показателей НОКО'!FV10*$P$3</f>
        <v>20</v>
      </c>
      <c r="Q5" s="51">
        <f>'Свод показателей НОКО'!FX10*$Q$3</f>
        <v>15</v>
      </c>
      <c r="R5" s="51">
        <f>'Свод показателей НОКО'!GD10*$R$3</f>
        <v>18.5</v>
      </c>
      <c r="S5" s="51">
        <f>'Свод показателей НОКО'!GJ10*$S$3</f>
        <v>30</v>
      </c>
      <c r="T5" s="51">
        <f>'Свод показателей НОКО'!GP10*$T$3</f>
        <v>50</v>
      </c>
      <c r="U5" s="51">
        <f>'Свод показателей НОКО'!GR10*$U$3</f>
        <v>29.549999999999997</v>
      </c>
      <c r="V5" s="51">
        <f>'Свод показателей НОКО'!GS10</f>
        <v>83.712500000000006</v>
      </c>
    </row>
    <row r="6" spans="1:23" x14ac:dyDescent="0.4">
      <c r="A6" s="19" t="str">
        <f>'Свод показателей НОКО'!A11</f>
        <v>МБОУ СОШ № 3</v>
      </c>
      <c r="B6" s="51">
        <f>'Свод показателей НОКО'!CD11*$B$3</f>
        <v>24</v>
      </c>
      <c r="C6" s="51">
        <f>'Свод показателей НОКО'!CN11*$C$3</f>
        <v>12</v>
      </c>
      <c r="D6" s="51">
        <f>'Свод показателей НОКО'!CV11*$D$3</f>
        <v>40</v>
      </c>
      <c r="E6" s="51">
        <f>'Свод показателей НОКО'!CZ11*$E$3</f>
        <v>15.200000000000001</v>
      </c>
      <c r="F6" s="51">
        <f>'Свод показателей НОКО'!DI11*$F$3</f>
        <v>30</v>
      </c>
      <c r="G6" s="51">
        <f>'Свод показателей НОКО'!DU11*$G$3</f>
        <v>40</v>
      </c>
      <c r="H6" s="51">
        <f>'Свод показателей НОКО'!EA11*$H$3</f>
        <v>30</v>
      </c>
      <c r="I6" s="51">
        <f>'Свод показателей НОКО'!EC11*$I$3</f>
        <v>20</v>
      </c>
      <c r="J6" s="51">
        <f>'Свод показателей НОКО'!EL11*$J$3</f>
        <v>6</v>
      </c>
      <c r="K6" s="51">
        <f>'Свод показателей НОКО'!EV11*$K$3</f>
        <v>24</v>
      </c>
      <c r="L6" s="51">
        <f>'Свод показателей НОКО'!FB11*$L$3</f>
        <v>30</v>
      </c>
      <c r="M6" s="51">
        <f>'Свод показателей НОКО'!FD11*$M$3</f>
        <v>9</v>
      </c>
      <c r="N6" s="51">
        <f>'Свод показателей НОКО'!FJ11*$N$3</f>
        <v>40</v>
      </c>
      <c r="O6" s="51">
        <f>'Свод показателей НОКО'!FP11*$O$3</f>
        <v>40</v>
      </c>
      <c r="P6" s="51">
        <f>'Свод показателей НОКО'!FV11*$P$3</f>
        <v>20</v>
      </c>
      <c r="Q6" s="51">
        <f>'Свод показателей НОКО'!FX11*$Q$3</f>
        <v>15</v>
      </c>
      <c r="R6" s="51">
        <f>'Свод показателей НОКО'!GD11*$R$3</f>
        <v>20</v>
      </c>
      <c r="S6" s="51">
        <f>'Свод показателей НОКО'!GJ11*$S$3</f>
        <v>30</v>
      </c>
      <c r="T6" s="51">
        <f>'Свод показателей НОКО'!GP11*$T$3</f>
        <v>50</v>
      </c>
      <c r="U6" s="51">
        <f>'Свод показателей НОКО'!GR11*$U$3</f>
        <v>30</v>
      </c>
      <c r="V6" s="51">
        <f>'Свод показателей НОКО'!GS11</f>
        <v>89.2</v>
      </c>
    </row>
    <row r="7" spans="1:23" x14ac:dyDescent="0.4">
      <c r="A7" s="19" t="str">
        <f>'Свод показателей НОКО'!A12</f>
        <v>МБОУ СОШ № 4</v>
      </c>
      <c r="B7" s="51">
        <f>'Свод показателей НОКО'!CD12*$B$3</f>
        <v>24</v>
      </c>
      <c r="C7" s="51">
        <f>'Свод показателей НОКО'!CN12*$C$3</f>
        <v>24</v>
      </c>
      <c r="D7" s="51">
        <f>'Свод показателей НОКО'!CV12*$D$3</f>
        <v>40</v>
      </c>
      <c r="E7" s="51">
        <f>'Свод показателей НОКО'!CZ12*$E$3</f>
        <v>17.600000000000001</v>
      </c>
      <c r="F7" s="51">
        <f>'Свод показателей НОКО'!DI12*$F$3</f>
        <v>30</v>
      </c>
      <c r="G7" s="51">
        <f>'Свод показателей НОКО'!DU12*$G$3</f>
        <v>24</v>
      </c>
      <c r="H7" s="51">
        <f>'Свод показателей НОКО'!EA12*$H$3</f>
        <v>30</v>
      </c>
      <c r="I7" s="51">
        <f>'Свод показателей НОКО'!EC12*$I$3</f>
        <v>16.8</v>
      </c>
      <c r="J7" s="51">
        <f>'Свод показателей НОКО'!EL12*$J$3</f>
        <v>6</v>
      </c>
      <c r="K7" s="51">
        <f>'Свод показателей НОКО'!EV12*$K$3</f>
        <v>24</v>
      </c>
      <c r="L7" s="51">
        <f>'Свод показателей НОКО'!FB12*$L$3</f>
        <v>27</v>
      </c>
      <c r="M7" s="51">
        <f>'Свод показателей НОКО'!FD12*$M$3</f>
        <v>8.5499999999999989</v>
      </c>
      <c r="N7" s="51">
        <f>'Свод показателей НОКО'!FJ12*$N$3</f>
        <v>39.200000000000003</v>
      </c>
      <c r="O7" s="51">
        <f>'Свод показателей НОКО'!FP12*$O$3</f>
        <v>39.200000000000003</v>
      </c>
      <c r="P7" s="51">
        <f>'Свод показателей НОКО'!FV12*$P$3</f>
        <v>19.600000000000001</v>
      </c>
      <c r="Q7" s="51">
        <f>'Свод показателей НОКО'!FX12*$Q$3</f>
        <v>14.7</v>
      </c>
      <c r="R7" s="51">
        <f>'Свод показателей НОКО'!GD12*$R$3</f>
        <v>19.200000000000003</v>
      </c>
      <c r="S7" s="51">
        <f>'Свод показателей НОКО'!GJ12*$S$3</f>
        <v>29.4</v>
      </c>
      <c r="T7" s="51">
        <f>'Свод показателей НОКО'!GP12*$T$3</f>
        <v>48</v>
      </c>
      <c r="U7" s="51">
        <f>'Свод показателей НОКО'!GR12*$U$3</f>
        <v>28.979999999999997</v>
      </c>
      <c r="V7" s="51">
        <f>'Свод показателей НОКО'!GS12</f>
        <v>86.63</v>
      </c>
    </row>
    <row r="8" spans="1:23" x14ac:dyDescent="0.4">
      <c r="A8" s="19" t="str">
        <f>'Свод показателей НОКО'!A13</f>
        <v>МАОУ СОШ № 5</v>
      </c>
      <c r="B8" s="51">
        <f>'Свод показателей НОКО'!CD13*$B$3</f>
        <v>30</v>
      </c>
      <c r="C8" s="51">
        <f>'Свод показателей НОКО'!CN13*$C$3</f>
        <v>24</v>
      </c>
      <c r="D8" s="51">
        <f>'Свод показателей НОКО'!CV13*$D$3</f>
        <v>38.421052631578952</v>
      </c>
      <c r="E8" s="51">
        <f>'Свод показателей НОКО'!CZ13*$E$3</f>
        <v>18.484210526315792</v>
      </c>
      <c r="F8" s="51">
        <f>'Свод показателей НОКО'!DI13*$F$3</f>
        <v>30</v>
      </c>
      <c r="G8" s="51">
        <f>'Свод показателей НОКО'!DU13*$G$3</f>
        <v>40</v>
      </c>
      <c r="H8" s="51">
        <f>'Свод показателей НОКО'!EA13*$H$3</f>
        <v>28.815789473684209</v>
      </c>
      <c r="I8" s="51">
        <f>'Свод показателей НОКО'!EC13*$I$3</f>
        <v>19.763157894736842</v>
      </c>
      <c r="J8" s="51">
        <f>'Свод показателей НОКО'!EL13*$J$3</f>
        <v>18</v>
      </c>
      <c r="K8" s="51">
        <f>'Свод показателей НОКО'!EV13*$K$3</f>
        <v>32</v>
      </c>
      <c r="L8" s="51">
        <f>'Свод показателей НОКО'!FB13*$L$3</f>
        <v>28.026315789473681</v>
      </c>
      <c r="M8" s="51">
        <f>'Свод показателей НОКО'!FD13*$M$3</f>
        <v>11.703947368421053</v>
      </c>
      <c r="N8" s="51">
        <f>'Свод показателей НОКО'!FJ13*$N$3</f>
        <v>37.89473684210526</v>
      </c>
      <c r="O8" s="51">
        <f>'Свод показателей НОКО'!FP13*$O$3</f>
        <v>38.421052631578952</v>
      </c>
      <c r="P8" s="51">
        <f>'Свод показателей НОКО'!FV13*$P$3</f>
        <v>18.421052631578949</v>
      </c>
      <c r="Q8" s="51">
        <f>'Свод показателей НОКО'!FX13*$Q$3</f>
        <v>14.210526315789474</v>
      </c>
      <c r="R8" s="51">
        <f>'Свод показателей НОКО'!GD13*$R$3</f>
        <v>18.421052631578949</v>
      </c>
      <c r="S8" s="51">
        <f>'Свод показателей НОКО'!GJ13*$S$3</f>
        <v>25.263157894736839</v>
      </c>
      <c r="T8" s="51">
        <f>'Свод показателей НОКО'!GP13*$T$3</f>
        <v>44.078947368421048</v>
      </c>
      <c r="U8" s="51">
        <f>'Свод показателей НОКО'!GR13*$U$3</f>
        <v>26.328947368421051</v>
      </c>
      <c r="V8" s="51">
        <f>'Свод показателей НОКО'!GS13</f>
        <v>90.490789473684217</v>
      </c>
    </row>
    <row r="9" spans="1:23" x14ac:dyDescent="0.4">
      <c r="A9" s="19" t="str">
        <f>'Свод показателей НОКО'!A14</f>
        <v>МБОУ СОШ № 6</v>
      </c>
      <c r="B9" s="51">
        <f>'Свод показателей НОКО'!CD14*$B$3</f>
        <v>30</v>
      </c>
      <c r="C9" s="51">
        <f>'Свод показателей НОКО'!CN14*$C$3</f>
        <v>30</v>
      </c>
      <c r="D9" s="51">
        <f>'Свод показателей НОКО'!CV14*$D$3</f>
        <v>38.361774744027308</v>
      </c>
      <c r="E9" s="51">
        <f>'Свод показателей НОКО'!CZ14*$E$3</f>
        <v>19.672354948805463</v>
      </c>
      <c r="F9" s="51">
        <f>'Свод показателей НОКО'!DI14*$F$3</f>
        <v>30</v>
      </c>
      <c r="G9" s="51">
        <f>'Свод показателей НОКО'!DU14*$G$3</f>
        <v>40</v>
      </c>
      <c r="H9" s="51">
        <f>'Свод показателей НОКО'!EA14*$H$3</f>
        <v>28.771331058020476</v>
      </c>
      <c r="I9" s="51">
        <f>'Свод показателей НОКО'!EC14*$I$3</f>
        <v>19.754266211604097</v>
      </c>
      <c r="J9" s="51">
        <f>'Свод показателей НОКО'!EL14*$J$3</f>
        <v>6</v>
      </c>
      <c r="K9" s="51">
        <f>'Свод показателей НОКО'!EV14*$K$3</f>
        <v>24</v>
      </c>
      <c r="L9" s="51">
        <f>'Свод показателей НОКО'!FB14*$L$3</f>
        <v>23.651877133105803</v>
      </c>
      <c r="M9" s="51">
        <f>'Свод показателей НОКО'!FD14*$M$3</f>
        <v>8.0477815699658688</v>
      </c>
      <c r="N9" s="51">
        <f>'Свод показателей НОКО'!FJ14*$N$3</f>
        <v>39.590443686006829</v>
      </c>
      <c r="O9" s="51">
        <f>'Свод показателей НОКО'!FP14*$O$3</f>
        <v>39.590443686006829</v>
      </c>
      <c r="P9" s="51">
        <f>'Свод показателей НОКО'!FV14*$P$3</f>
        <v>19.180887372013654</v>
      </c>
      <c r="Q9" s="51">
        <f>'Свод показателей НОКО'!FX14*$Q$3</f>
        <v>14.754266211604097</v>
      </c>
      <c r="R9" s="51">
        <f>'Свод показателей НОКО'!GD14*$R$3</f>
        <v>19.180887372013654</v>
      </c>
      <c r="S9" s="51">
        <f>'Свод показателей НОКО'!GJ14*$S$3</f>
        <v>28.771331058020476</v>
      </c>
      <c r="T9" s="51">
        <f>'Свод показателей НОКО'!GP14*$T$3</f>
        <v>47.952218430034129</v>
      </c>
      <c r="U9" s="51">
        <f>'Свод показателей НОКО'!GR14*$U$3</f>
        <v>28.771331058020476</v>
      </c>
      <c r="V9" s="51">
        <f>'Свод показателей НОКО'!GS14</f>
        <v>91</v>
      </c>
    </row>
    <row r="10" spans="1:23" x14ac:dyDescent="0.4">
      <c r="A10" s="19" t="str">
        <f>'Свод показателей НОКО'!A15</f>
        <v>МБОУ СОШ № 8</v>
      </c>
      <c r="B10" s="51">
        <f>'Свод показателей НОКО'!CD15*$B$3</f>
        <v>9</v>
      </c>
      <c r="C10" s="51">
        <f>'Свод показателей НОКО'!CN15*$C$3</f>
        <v>12</v>
      </c>
      <c r="D10" s="51">
        <f>'Свод показателей НОКО'!CV15*$D$3</f>
        <v>39.534883720930232</v>
      </c>
      <c r="E10" s="51">
        <f>'Свод показателей НОКО'!CZ15*$E$3</f>
        <v>12.106976744186047</v>
      </c>
      <c r="F10" s="51">
        <f>'Свод показателей НОКО'!DI15*$F$3</f>
        <v>30</v>
      </c>
      <c r="G10" s="51">
        <f>'Свод показателей НОКО'!DU15*$G$3</f>
        <v>40</v>
      </c>
      <c r="H10" s="51">
        <f>'Свод показателей НОКО'!EA15*$H$3</f>
        <v>29.825581395348838</v>
      </c>
      <c r="I10" s="51">
        <f>'Свод показателей НОКО'!EC15*$I$3</f>
        <v>19.965116279069768</v>
      </c>
      <c r="J10" s="51">
        <f>'Свод показателей НОКО'!EL15*$J$3</f>
        <v>24</v>
      </c>
      <c r="K10" s="51">
        <f>'Свод показателей НОКО'!EV15*$K$3</f>
        <v>40</v>
      </c>
      <c r="L10" s="51">
        <f>'Свод показателей НОКО'!FB15*$L$3</f>
        <v>28.953488372093027</v>
      </c>
      <c r="M10" s="51">
        <f>'Свод показателей НОКО'!FD15*$M$3</f>
        <v>13.943023255813955</v>
      </c>
      <c r="N10" s="51">
        <f>'Свод показателей НОКО'!FJ15*$N$3</f>
        <v>40</v>
      </c>
      <c r="O10" s="51">
        <f>'Свод показателей НОКО'!FP15*$O$3</f>
        <v>39.767441860465119</v>
      </c>
      <c r="P10" s="51">
        <f>'Свод показателей НОКО'!FV15*$P$3</f>
        <v>19.88372093023256</v>
      </c>
      <c r="Q10" s="51">
        <f>'Свод показателей НОКО'!FX15*$Q$3</f>
        <v>14.947674418604649</v>
      </c>
      <c r="R10" s="51">
        <f>'Свод показателей НОКО'!GD15*$R$3</f>
        <v>19.88372093023256</v>
      </c>
      <c r="S10" s="51">
        <f>'Свод показателей НОКО'!GJ15*$S$3</f>
        <v>28.779069767441861</v>
      </c>
      <c r="T10" s="51">
        <f>'Свод показателей НОКО'!GP15*$T$3</f>
        <v>49.709302325581397</v>
      </c>
      <c r="U10" s="51">
        <f>'Свод показателей НОКО'!GR15*$U$3</f>
        <v>29.511627906976742</v>
      </c>
      <c r="V10" s="51">
        <f>'Свод показателей НОКО'!GS15</f>
        <v>90.474418604651163</v>
      </c>
    </row>
    <row r="11" spans="1:23" x14ac:dyDescent="0.4">
      <c r="A11" s="19" t="str">
        <f>'Свод показателей НОКО'!A16</f>
        <v>МБОУ СОШ № 10</v>
      </c>
      <c r="B11" s="51">
        <f>'Свод показателей НОКО'!CD16*$B$3</f>
        <v>24</v>
      </c>
      <c r="C11" s="51">
        <f>'Свод показателей НОКО'!CN16*$C$3</f>
        <v>24</v>
      </c>
      <c r="D11" s="51">
        <f>'Свод показателей НОКО'!CV16*$D$3</f>
        <v>39.6</v>
      </c>
      <c r="E11" s="51">
        <f>'Свод показателей НОКО'!CZ16*$E$3</f>
        <v>17.52</v>
      </c>
      <c r="F11" s="51">
        <f>'Свод показателей НОКО'!DI16*$F$3</f>
        <v>30</v>
      </c>
      <c r="G11" s="51">
        <f>'Свод показателей НОКО'!DU16*$G$3</f>
        <v>40</v>
      </c>
      <c r="H11" s="51">
        <f>'Свод показателей НОКО'!EA16*$H$3</f>
        <v>27</v>
      </c>
      <c r="I11" s="51">
        <f>'Свод показателей НОКО'!EC16*$I$3</f>
        <v>19.400000000000002</v>
      </c>
      <c r="J11" s="51">
        <f>'Свод показателей НОКО'!EL16*$J$3</f>
        <v>6</v>
      </c>
      <c r="K11" s="51">
        <f>'Свод показателей НОКО'!EV16*$K$3</f>
        <v>40</v>
      </c>
      <c r="L11" s="51">
        <f>'Свод показателей НОКО'!FB16*$L$3</f>
        <v>27.9</v>
      </c>
      <c r="M11" s="51">
        <f>'Свод показателей НОКО'!FD16*$M$3</f>
        <v>11.085000000000001</v>
      </c>
      <c r="N11" s="51">
        <f>'Свод показателей НОКО'!FJ16*$N$3</f>
        <v>35.6</v>
      </c>
      <c r="O11" s="51">
        <f>'Свод показателей НОКО'!FP16*$O$3</f>
        <v>38</v>
      </c>
      <c r="P11" s="51">
        <f>'Свод показателей НОКО'!FV16*$P$3</f>
        <v>19.200000000000003</v>
      </c>
      <c r="Q11" s="51">
        <f>'Свод показателей НОКО'!FX16*$Q$3</f>
        <v>13.92</v>
      </c>
      <c r="R11" s="51">
        <f>'Свод показателей НОКО'!GD16*$R$3</f>
        <v>18.2</v>
      </c>
      <c r="S11" s="51">
        <f>'Свод показателей НОКО'!GJ16*$S$3</f>
        <v>24.9</v>
      </c>
      <c r="T11" s="51">
        <f>'Свод показателей НОКО'!GP16*$T$3</f>
        <v>47.5</v>
      </c>
      <c r="U11" s="51">
        <f>'Свод показателей НОКО'!GR16*$U$3</f>
        <v>27.179999999999996</v>
      </c>
      <c r="V11" s="51">
        <f>'Свод показателей НОКО'!GS16</f>
        <v>89.105000000000004</v>
      </c>
    </row>
    <row r="12" spans="1:23" x14ac:dyDescent="0.4">
      <c r="A12" s="19" t="str">
        <f>'Свод показателей НОКО'!A17</f>
        <v>МАОУ СОШ № 11</v>
      </c>
      <c r="B12" s="51">
        <f>'Свод показателей НОКО'!CD17*$B$3</f>
        <v>30</v>
      </c>
      <c r="C12" s="51">
        <f>'Свод показателей НОКО'!CN17*$C$3</f>
        <v>24</v>
      </c>
      <c r="D12" s="51">
        <f>'Свод показателей НОКО'!CV17*$D$3</f>
        <v>40</v>
      </c>
      <c r="E12" s="51">
        <f>'Свод показателей НОКО'!CZ17*$E$3</f>
        <v>18.8</v>
      </c>
      <c r="F12" s="51">
        <f>'Свод показателей НОКО'!DI17*$F$3</f>
        <v>30</v>
      </c>
      <c r="G12" s="51">
        <f>'Свод показателей НОКО'!DU17*$G$3</f>
        <v>40</v>
      </c>
      <c r="H12" s="51">
        <f>'Свод показателей НОКО'!EA17*$H$3</f>
        <v>30</v>
      </c>
      <c r="I12" s="51">
        <f>'Свод показателей НОКО'!EC17*$I$3</f>
        <v>20</v>
      </c>
      <c r="J12" s="51">
        <f>'Свод показателей НОКО'!EL17*$J$3</f>
        <v>18</v>
      </c>
      <c r="K12" s="51">
        <f>'Свод показателей НОКО'!EV17*$K$3</f>
        <v>24</v>
      </c>
      <c r="L12" s="51">
        <f>'Свод показателей НОКО'!FB17*$L$3</f>
        <v>30</v>
      </c>
      <c r="M12" s="51">
        <f>'Свод показателей НОКО'!FD17*$M$3</f>
        <v>10.799999999999999</v>
      </c>
      <c r="N12" s="51">
        <f>'Свод показателей НОКО'!FJ17*$N$3</f>
        <v>40</v>
      </c>
      <c r="O12" s="51">
        <f>'Свод показателей НОКО'!FP17*$O$3</f>
        <v>40</v>
      </c>
      <c r="P12" s="51">
        <f>'Свод показателей НОКО'!FV17*$P$3</f>
        <v>20</v>
      </c>
      <c r="Q12" s="51">
        <f>'Свод показателей НОКО'!FX17*$Q$3</f>
        <v>15</v>
      </c>
      <c r="R12" s="51">
        <f>'Свод показателей НОКО'!GD17*$R$3</f>
        <v>20</v>
      </c>
      <c r="S12" s="51">
        <f>'Свод показателей НОКО'!GJ17*$S$3</f>
        <v>30</v>
      </c>
      <c r="T12" s="51">
        <f>'Свод показателей НОКО'!GP17*$T$3</f>
        <v>50</v>
      </c>
      <c r="U12" s="51">
        <f>'Свод показателей НОКО'!GR17*$U$3</f>
        <v>30</v>
      </c>
      <c r="V12" s="51">
        <f>'Свод показателей НОКО'!GS17</f>
        <v>94.6</v>
      </c>
    </row>
    <row r="13" spans="1:23" x14ac:dyDescent="0.4">
      <c r="A13" s="19" t="str">
        <f>'Свод показателей НОКО'!A18</f>
        <v>МАОУ СОШ № 14</v>
      </c>
      <c r="B13" s="51">
        <f>'Свод показателей НОКО'!CD18*$B$3</f>
        <v>15</v>
      </c>
      <c r="C13" s="51">
        <f>'Свод показателей НОКО'!CN18*$C$3</f>
        <v>30</v>
      </c>
      <c r="D13" s="51">
        <f>'Свод показателей НОКО'!CV18*$D$3</f>
        <v>40</v>
      </c>
      <c r="E13" s="51">
        <f>'Свод показателей НОКО'!CZ18*$E$3</f>
        <v>17</v>
      </c>
      <c r="F13" s="51">
        <f>'Свод показателей НОКО'!DI18*$F$3</f>
        <v>30</v>
      </c>
      <c r="G13" s="51">
        <f>'Свод показателей НОКО'!DU18*$G$3</f>
        <v>40</v>
      </c>
      <c r="H13" s="51">
        <f>'Свод показателей НОКО'!EA18*$H$3</f>
        <v>30</v>
      </c>
      <c r="I13" s="51">
        <f>'Свод показателей НОКО'!EC18*$I$3</f>
        <v>20</v>
      </c>
      <c r="J13" s="51">
        <f>'Свод показателей НОКО'!EL18*$J$3</f>
        <v>0</v>
      </c>
      <c r="K13" s="51">
        <f>'Свод показателей НОКО'!EV18*$K$3</f>
        <v>16</v>
      </c>
      <c r="L13" s="51">
        <f>'Свод показателей НОКО'!FB18*$L$3</f>
        <v>30</v>
      </c>
      <c r="M13" s="51">
        <f>'Свод показателей НОКО'!FD18*$M$3</f>
        <v>6.8999999999999995</v>
      </c>
      <c r="N13" s="51">
        <f>'Свод показателей НОКО'!FJ18*$N$3</f>
        <v>40</v>
      </c>
      <c r="O13" s="51">
        <f>'Свод показателей НОКО'!FP18*$O$3</f>
        <v>36.800000000000004</v>
      </c>
      <c r="P13" s="51">
        <f>'Свод показателей НОКО'!FV18*$P$3</f>
        <v>20</v>
      </c>
      <c r="Q13" s="51">
        <f>'Свод показателей НОКО'!FX18*$Q$3</f>
        <v>14.520000000000001</v>
      </c>
      <c r="R13" s="51">
        <f>'Свод показателей НОКО'!GD18*$R$3</f>
        <v>18.8</v>
      </c>
      <c r="S13" s="51">
        <f>'Свод показателей НОКО'!GJ18*$S$3</f>
        <v>30</v>
      </c>
      <c r="T13" s="51">
        <f>'Свод показателей НОКО'!GP18*$T$3</f>
        <v>50</v>
      </c>
      <c r="U13" s="51">
        <f>'Свод показателей НОКО'!GR18*$U$3</f>
        <v>29.639999999999997</v>
      </c>
      <c r="V13" s="51">
        <f>'Свод показателей НОКО'!GS18</f>
        <v>88.06</v>
      </c>
    </row>
    <row r="14" spans="1:23" x14ac:dyDescent="0.4">
      <c r="A14" s="19" t="str">
        <f>'Свод показателей НОКО'!A19</f>
        <v>МБОУ СОШ № 20</v>
      </c>
      <c r="B14" s="51">
        <f>'Свод показателей НОКО'!CD19*$B$3</f>
        <v>12</v>
      </c>
      <c r="C14" s="51">
        <f>'Свод показателей НОКО'!CN19*$C$3</f>
        <v>18</v>
      </c>
      <c r="D14" s="51">
        <f>'Свод показателей НОКО'!CV19*$D$3</f>
        <v>37.037037037037038</v>
      </c>
      <c r="E14" s="51">
        <f>'Свод показателей НОКО'!CZ19*$E$3</f>
        <v>13.407407407407408</v>
      </c>
      <c r="F14" s="51">
        <f>'Свод показателей НОКО'!DI19*$F$3</f>
        <v>30</v>
      </c>
      <c r="G14" s="51">
        <f>'Свод показателей НОКО'!DU19*$G$3</f>
        <v>24</v>
      </c>
      <c r="H14" s="51">
        <f>'Свод показателей НОКО'!EA19*$H$3</f>
        <v>29.444444444444443</v>
      </c>
      <c r="I14" s="51">
        <f>'Свод показателей НОКО'!EC19*$I$3</f>
        <v>16.68888888888889</v>
      </c>
      <c r="J14" s="51">
        <f>'Свод показателей НОКО'!EL19*$J$3</f>
        <v>12</v>
      </c>
      <c r="K14" s="51">
        <f>'Свод показателей НОКО'!EV19*$K$3</f>
        <v>16</v>
      </c>
      <c r="L14" s="51">
        <f>'Свод показателей НОКО'!FB19*$L$3</f>
        <v>29.444444444444443</v>
      </c>
      <c r="M14" s="51">
        <f>'Свод показателей НОКО'!FD19*$M$3</f>
        <v>8.6166666666666654</v>
      </c>
      <c r="N14" s="51">
        <f>'Свод показателей НОКО'!FJ19*$N$3</f>
        <v>38.518518518518519</v>
      </c>
      <c r="O14" s="51">
        <f>'Свод показателей НОКО'!FP19*$O$3</f>
        <v>39.259259259259267</v>
      </c>
      <c r="P14" s="51">
        <f>'Свод показателей НОКО'!FV19*$P$3</f>
        <v>19.629629629629633</v>
      </c>
      <c r="Q14" s="51">
        <f>'Свод показателей НОКО'!FX19*$Q$3</f>
        <v>14.611111111111112</v>
      </c>
      <c r="R14" s="51">
        <f>'Свод показателей НОКО'!GD19*$R$3</f>
        <v>19.25925925925926</v>
      </c>
      <c r="S14" s="51">
        <f>'Свод показателей НОКО'!GJ19*$S$3</f>
        <v>29.444444444444443</v>
      </c>
      <c r="T14" s="51">
        <f>'Свод показателей НОКО'!GP19*$T$3</f>
        <v>49.074074074074076</v>
      </c>
      <c r="U14" s="51">
        <f>'Свод показателей НОКО'!GR19*$U$3</f>
        <v>29.333333333333329</v>
      </c>
      <c r="V14" s="51">
        <f>'Свод показателей НОКО'!GS19</f>
        <v>82.657407407407405</v>
      </c>
    </row>
    <row r="15" spans="1:23" x14ac:dyDescent="0.4">
      <c r="A15" s="19" t="str">
        <f>'Свод показателей НОКО'!A20</f>
        <v>МБОУ СОШ № 24</v>
      </c>
      <c r="B15" s="51">
        <f>'Свод показателей НОКО'!CD20*$B$3</f>
        <v>30</v>
      </c>
      <c r="C15" s="51">
        <f>'Свод показателей НОКО'!CN20*$C$3</f>
        <v>30</v>
      </c>
      <c r="D15" s="51">
        <f>'Свод показателей НОКО'!CV20*$D$3</f>
        <v>40</v>
      </c>
      <c r="E15" s="51">
        <f>'Свод показателей НОКО'!CZ20*$E$3</f>
        <v>20</v>
      </c>
      <c r="F15" s="51">
        <f>'Свод показателей НОКО'!DI20*$F$3</f>
        <v>30</v>
      </c>
      <c r="G15" s="51">
        <f>'Свод показателей НОКО'!DU20*$G$3</f>
        <v>40</v>
      </c>
      <c r="H15" s="51">
        <f>'Свод показателей НОКО'!EA20*$H$3</f>
        <v>28.760330578512399</v>
      </c>
      <c r="I15" s="51">
        <f>'Свод показателей НОКО'!EC20*$I$3</f>
        <v>19.75206611570248</v>
      </c>
      <c r="J15" s="51">
        <f>'Свод показателей НОКО'!EL20*$J$3</f>
        <v>0</v>
      </c>
      <c r="K15" s="51">
        <f>'Свод показателей НОКО'!EV20*$K$3</f>
        <v>0</v>
      </c>
      <c r="L15" s="51">
        <f>'Свод показателей НОКО'!FB20*$L$3</f>
        <v>29.504132231404959</v>
      </c>
      <c r="M15" s="51">
        <f>'Свод показателей НОКО'!FD20*$M$3</f>
        <v>4.4256198347107434</v>
      </c>
      <c r="N15" s="51">
        <f>'Свод показателей НОКО'!FJ20*$N$3</f>
        <v>40</v>
      </c>
      <c r="O15" s="51">
        <f>'Свод показателей НОКО'!FP20*$O$3</f>
        <v>40</v>
      </c>
      <c r="P15" s="51">
        <f>'Свод показателей НОКО'!FV20*$P$3</f>
        <v>20</v>
      </c>
      <c r="Q15" s="51">
        <f>'Свод показателей НОКО'!FX20*$Q$3</f>
        <v>15</v>
      </c>
      <c r="R15" s="51">
        <f>'Свод показателей НОКО'!GD20*$R$3</f>
        <v>20</v>
      </c>
      <c r="S15" s="51">
        <f>'Свод показателей НОКО'!GJ20*$S$3</f>
        <v>30</v>
      </c>
      <c r="T15" s="51">
        <f>'Свод показателей НОКО'!GP20*$T$3</f>
        <v>50</v>
      </c>
      <c r="U15" s="51">
        <f>'Свод показателей НОКО'!GR20*$U$3</f>
        <v>30</v>
      </c>
      <c r="V15" s="51">
        <f>'Свод показателей НОКО'!GS20</f>
        <v>89.17768595041322</v>
      </c>
    </row>
    <row r="16" spans="1:23" x14ac:dyDescent="0.4">
      <c r="A16" s="19" t="str">
        <f>'Свод показателей НОКО'!A21</f>
        <v>МБОУ СОШ № 25</v>
      </c>
      <c r="B16" s="51">
        <f>'Свод показателей НОКО'!CD21*$B$3</f>
        <v>24</v>
      </c>
      <c r="C16" s="51">
        <f>'Свод показателей НОКО'!CN21*$C$3</f>
        <v>24</v>
      </c>
      <c r="D16" s="51">
        <f>'Свод показателей НОКО'!CV21*$D$3</f>
        <v>40</v>
      </c>
      <c r="E16" s="51">
        <f>'Свод показателей НОКО'!CZ21*$E$3</f>
        <v>17.600000000000001</v>
      </c>
      <c r="F16" s="51">
        <f>'Свод показателей НОКО'!DI21*$F$3</f>
        <v>30</v>
      </c>
      <c r="G16" s="51">
        <f>'Свод показателей НОКО'!DU21*$G$3</f>
        <v>40</v>
      </c>
      <c r="H16" s="51">
        <f>'Свод показателей НОКО'!EA21*$H$3</f>
        <v>30</v>
      </c>
      <c r="I16" s="51">
        <f>'Свод показателей НОКО'!EC21*$I$3</f>
        <v>20</v>
      </c>
      <c r="J16" s="51">
        <f>'Свод показателей НОКО'!EL21*$J$3</f>
        <v>18</v>
      </c>
      <c r="K16" s="51">
        <f>'Свод показателей НОКО'!EV21*$K$3</f>
        <v>24</v>
      </c>
      <c r="L16" s="51">
        <f>'Свод показателей НОКО'!FB21*$L$3</f>
        <v>30</v>
      </c>
      <c r="M16" s="51">
        <f>'Свод показателей НОКО'!FD21*$M$3</f>
        <v>10.799999999999999</v>
      </c>
      <c r="N16" s="51">
        <f>'Свод показателей НОКО'!FJ21*$N$3</f>
        <v>40</v>
      </c>
      <c r="O16" s="51">
        <f>'Свод показателей НОКО'!FP21*$O$3</f>
        <v>40</v>
      </c>
      <c r="P16" s="51">
        <f>'Свод показателей НОКО'!FV21*$P$3</f>
        <v>20</v>
      </c>
      <c r="Q16" s="51">
        <f>'Свод показателей НОКО'!FX21*$Q$3</f>
        <v>15</v>
      </c>
      <c r="R16" s="51">
        <f>'Свод показателей НОКО'!GD21*$R$3</f>
        <v>20</v>
      </c>
      <c r="S16" s="51">
        <f>'Свод показателей НОКО'!GJ21*$S$3</f>
        <v>30</v>
      </c>
      <c r="T16" s="51">
        <f>'Свод показателей НОКО'!GP21*$T$3</f>
        <v>50</v>
      </c>
      <c r="U16" s="51">
        <f>'Свод показателей НОКО'!GR21*$U$3</f>
        <v>30</v>
      </c>
      <c r="V16" s="51">
        <f>'Свод показателей НОКО'!GS21</f>
        <v>93.4</v>
      </c>
    </row>
    <row r="17" spans="1:22" x14ac:dyDescent="0.4">
      <c r="A17" s="19" t="str">
        <f>'Свод показателей НОКО'!A22</f>
        <v>МБОУ СОШ № 30</v>
      </c>
      <c r="B17" s="51">
        <f>'Свод показателей НОКО'!CD22*$B$3</f>
        <v>0</v>
      </c>
      <c r="C17" s="51">
        <f>'Свод показателей НОКО'!CN22*$C$3</f>
        <v>12</v>
      </c>
      <c r="D17" s="51">
        <f>'Свод показателей НОКО'!CV22*$D$3</f>
        <v>39.166666666666664</v>
      </c>
      <c r="E17" s="51">
        <f>'Свод показателей НОКО'!CZ22*$E$3</f>
        <v>10.233333333333334</v>
      </c>
      <c r="F17" s="51">
        <f>'Свод показателей НОКО'!DI22*$F$3</f>
        <v>30</v>
      </c>
      <c r="G17" s="51">
        <f>'Свод показателей НОКО'!DU22*$G$3</f>
        <v>24</v>
      </c>
      <c r="H17" s="51">
        <f>'Свод показателей НОКО'!EA22*$H$3</f>
        <v>29.0625</v>
      </c>
      <c r="I17" s="51">
        <f>'Свод показателей НОКО'!EC22*$I$3</f>
        <v>16.612500000000001</v>
      </c>
      <c r="J17" s="51">
        <f>'Свод показателей НОКО'!EL22*$J$3</f>
        <v>24</v>
      </c>
      <c r="K17" s="51">
        <f>'Свод показателей НОКО'!EV22*$K$3</f>
        <v>40</v>
      </c>
      <c r="L17" s="51">
        <f>'Свод показателей НОКО'!FB22*$L$3</f>
        <v>29.374999999999996</v>
      </c>
      <c r="M17" s="51">
        <f>'Свод показателей НОКО'!FD22*$M$3</f>
        <v>14.00625</v>
      </c>
      <c r="N17" s="51">
        <f>'Свод показателей НОКО'!FJ22*$N$3</f>
        <v>39.583333333333343</v>
      </c>
      <c r="O17" s="51">
        <f>'Свод показателей НОКО'!FP22*$O$3</f>
        <v>39.583333333333343</v>
      </c>
      <c r="P17" s="51">
        <f>'Свод показателей НОКО'!FV22*$P$3</f>
        <v>19.375</v>
      </c>
      <c r="Q17" s="51">
        <f>'Свод показателей НОКО'!FX22*$Q$3</f>
        <v>14.781250000000002</v>
      </c>
      <c r="R17" s="51">
        <f>'Свод показателей НОКО'!GD22*$R$3</f>
        <v>19.583333333333332</v>
      </c>
      <c r="S17" s="51">
        <f>'Свод показателей НОКО'!GJ22*$S$3</f>
        <v>29.6875</v>
      </c>
      <c r="T17" s="51">
        <f>'Свод показателей НОКО'!GP22*$T$3</f>
        <v>50</v>
      </c>
      <c r="U17" s="51">
        <f>'Свод показателей НОКО'!GR22*$U$3</f>
        <v>29.781249999999996</v>
      </c>
      <c r="V17" s="51">
        <f>'Свод показателей НОКО'!GS22</f>
        <v>85.414583333333326</v>
      </c>
    </row>
    <row r="18" spans="1:22" x14ac:dyDescent="0.4">
      <c r="A18" s="19" t="str">
        <f>'Свод показателей НОКО'!A23</f>
        <v>МБОУ СОШ № 31</v>
      </c>
      <c r="B18" s="51">
        <f>'Свод показателей НОКО'!CD23*$B$3</f>
        <v>18</v>
      </c>
      <c r="C18" s="51">
        <f>'Свод показателей НОКО'!CN23*$C$3</f>
        <v>18</v>
      </c>
      <c r="D18" s="51">
        <f>'Свод показателей НОКО'!CV23*$D$3</f>
        <v>36.09756097560976</v>
      </c>
      <c r="E18" s="51">
        <f>'Свод показателей НОКО'!CZ23*$E$3</f>
        <v>14.419512195121952</v>
      </c>
      <c r="F18" s="51">
        <f>'Свод показателей НОКО'!DI23*$F$3</f>
        <v>30</v>
      </c>
      <c r="G18" s="51">
        <f>'Свод показателей НОКО'!DU23*$G$3</f>
        <v>40</v>
      </c>
      <c r="H18" s="51">
        <f>'Свод показателей НОКО'!EA23*$H$3</f>
        <v>30</v>
      </c>
      <c r="I18" s="51">
        <f>'Свод показателей НОКО'!EC23*$I$3</f>
        <v>20</v>
      </c>
      <c r="J18" s="51">
        <f>'Свод показателей НОКО'!EL23*$J$3</f>
        <v>0</v>
      </c>
      <c r="K18" s="51">
        <f>'Свод показателей НОКО'!EV23*$K$3</f>
        <v>8</v>
      </c>
      <c r="L18" s="51">
        <f>'Свод показателей НОКО'!FB23*$L$3</f>
        <v>7.3170731707317067</v>
      </c>
      <c r="M18" s="51">
        <f>'Свод показателей НОКО'!FD23*$M$3</f>
        <v>2.2975609756097559</v>
      </c>
      <c r="N18" s="51">
        <f>'Свод показателей НОКО'!FJ23*$N$3</f>
        <v>38.048780487804883</v>
      </c>
      <c r="O18" s="51">
        <f>'Свод показателей НОКО'!FP23*$O$3</f>
        <v>38.048780487804883</v>
      </c>
      <c r="P18" s="51">
        <f>'Свод показателей НОКО'!FV23*$P$3</f>
        <v>20</v>
      </c>
      <c r="Q18" s="51">
        <f>'Свод показателей НОКО'!FX23*$Q$3</f>
        <v>14.414634146341465</v>
      </c>
      <c r="R18" s="51">
        <f>'Свод показателей НОКО'!GD23*$R$3</f>
        <v>20</v>
      </c>
      <c r="S18" s="51">
        <f>'Свод показателей НОКО'!GJ23*$S$3</f>
        <v>30</v>
      </c>
      <c r="T18" s="51">
        <f>'Свод показателей НОКО'!GP23*$T$3</f>
        <v>47.560975609756099</v>
      </c>
      <c r="U18" s="51">
        <f>'Свод показателей НОКО'!GR23*$U$3</f>
        <v>29.268292682926827</v>
      </c>
      <c r="V18" s="51">
        <f>'Свод показателей НОКО'!GS23</f>
        <v>80.400000000000006</v>
      </c>
    </row>
    <row r="19" spans="1:22" x14ac:dyDescent="0.4">
      <c r="A19" s="19" t="str">
        <f>'Свод показателей НОКО'!A24</f>
        <v>МБОУ СОШ № 34</v>
      </c>
      <c r="B19" s="51">
        <f>'Свод показателей НОКО'!CD24*$B$3</f>
        <v>24</v>
      </c>
      <c r="C19" s="51">
        <f>'Свод показателей НОКО'!CN24*$C$3</f>
        <v>18</v>
      </c>
      <c r="D19" s="51">
        <f>'Свод показателей НОКО'!CV24*$D$3</f>
        <v>38.800000000000004</v>
      </c>
      <c r="E19" s="51">
        <f>'Свод показателей НОКО'!CZ24*$E$3</f>
        <v>16.160000000000004</v>
      </c>
      <c r="F19" s="51">
        <f>'Свод показателей НОКО'!DI24*$F$3</f>
        <v>30</v>
      </c>
      <c r="G19" s="51">
        <f>'Свод показателей НОКО'!DU24*$G$3</f>
        <v>40</v>
      </c>
      <c r="H19" s="51">
        <f>'Свод показателей НОКО'!EA24*$H$3</f>
        <v>29.4</v>
      </c>
      <c r="I19" s="51">
        <f>'Свод показателей НОКО'!EC24*$I$3</f>
        <v>19.880000000000003</v>
      </c>
      <c r="J19" s="51">
        <f>'Свод показателей НОКО'!EL24*$J$3</f>
        <v>12</v>
      </c>
      <c r="K19" s="51">
        <f>'Свод показателей НОКО'!EV24*$K$3</f>
        <v>8</v>
      </c>
      <c r="L19" s="51">
        <f>'Свод показателей НОКО'!FB24*$L$3</f>
        <v>28.799999999999997</v>
      </c>
      <c r="M19" s="51">
        <f>'Свод показателей НОКО'!FD24*$M$3</f>
        <v>7.3199999999999994</v>
      </c>
      <c r="N19" s="51">
        <f>'Свод показателей НОКО'!FJ24*$N$3</f>
        <v>40</v>
      </c>
      <c r="O19" s="51">
        <f>'Свод показателей НОКО'!FP24*$O$3</f>
        <v>40</v>
      </c>
      <c r="P19" s="51">
        <f>'Свод показателей НОКО'!FV24*$P$3</f>
        <v>20</v>
      </c>
      <c r="Q19" s="51">
        <f>'Свод показателей НОКО'!FX24*$Q$3</f>
        <v>15</v>
      </c>
      <c r="R19" s="51">
        <f>'Свод показателей НОКО'!GD24*$R$3</f>
        <v>20</v>
      </c>
      <c r="S19" s="51">
        <f>'Свод показателей НОКО'!GJ24*$S$3</f>
        <v>30</v>
      </c>
      <c r="T19" s="51">
        <f>'Свод показателей НОКО'!GP24*$T$3</f>
        <v>50</v>
      </c>
      <c r="U19" s="51">
        <f>'Свод показателей НОКО'!GR24*$U$3</f>
        <v>30</v>
      </c>
      <c r="V19" s="51">
        <f>'Свод показателей НОКО'!GS24</f>
        <v>88.360000000000014</v>
      </c>
    </row>
    <row r="20" spans="1:22" x14ac:dyDescent="0.4">
      <c r="A20" s="19" t="str">
        <f>'Свод показателей НОКО'!A25</f>
        <v>МАОУ СОШ № 35</v>
      </c>
      <c r="B20" s="51">
        <f>'Свод показателей НОКО'!CD25*$B$3</f>
        <v>24</v>
      </c>
      <c r="C20" s="51">
        <f>'Свод показателей НОКО'!CN25*$C$3</f>
        <v>24</v>
      </c>
      <c r="D20" s="51">
        <f>'Свод показателей НОКО'!CV25*$D$3</f>
        <v>40</v>
      </c>
      <c r="E20" s="51">
        <f>'Свод показателей НОКО'!CZ25*$E$3</f>
        <v>17.600000000000001</v>
      </c>
      <c r="F20" s="51">
        <f>'Свод показателей НОКО'!DI25*$F$3</f>
        <v>30</v>
      </c>
      <c r="G20" s="51">
        <f>'Свод показателей НОКО'!DU25*$G$3</f>
        <v>40</v>
      </c>
      <c r="H20" s="51">
        <f>'Свод показателей НОКО'!EA25*$H$3</f>
        <v>30</v>
      </c>
      <c r="I20" s="51">
        <f>'Свод показателей НОКО'!EC25*$I$3</f>
        <v>20</v>
      </c>
      <c r="J20" s="51">
        <f>'Свод показателей НОКО'!EL25*$J$3</f>
        <v>12</v>
      </c>
      <c r="K20" s="51">
        <f>'Свод показателей НОКО'!EV25*$K$3</f>
        <v>8</v>
      </c>
      <c r="L20" s="51">
        <f>'Свод показателей НОКО'!FB25*$L$3</f>
        <v>30</v>
      </c>
      <c r="M20" s="51">
        <f>'Свод показателей НОКО'!FD25*$M$3</f>
        <v>7.5</v>
      </c>
      <c r="N20" s="51">
        <f>'Свод показателей НОКО'!FJ25*$N$3</f>
        <v>40</v>
      </c>
      <c r="O20" s="51">
        <f>'Свод показателей НОКО'!FP25*$O$3</f>
        <v>40</v>
      </c>
      <c r="P20" s="51">
        <f>'Свод показателей НОКО'!FV25*$P$3</f>
        <v>20</v>
      </c>
      <c r="Q20" s="51">
        <f>'Свод показателей НОКО'!FX25*$Q$3</f>
        <v>15</v>
      </c>
      <c r="R20" s="51">
        <f>'Свод показателей НОКО'!GD25*$R$3</f>
        <v>20</v>
      </c>
      <c r="S20" s="51">
        <f>'Свод показателей НОКО'!GJ25*$S$3</f>
        <v>27</v>
      </c>
      <c r="T20" s="51">
        <f>'Свод показателей НОКО'!GP25*$T$3</f>
        <v>50</v>
      </c>
      <c r="U20" s="51">
        <f>'Свод показателей НОКО'!GR25*$U$3</f>
        <v>29.099999999999998</v>
      </c>
      <c r="V20" s="51">
        <f>'Свод показателей НОКО'!GS25</f>
        <v>89.2</v>
      </c>
    </row>
    <row r="21" spans="1:22" x14ac:dyDescent="0.4">
      <c r="A21" s="19" t="str">
        <f>'Свод показателей НОКО'!A26</f>
        <v>МБОУ СОШ № 36</v>
      </c>
      <c r="B21" s="51">
        <f>'Свод показателей НОКО'!CD26*$B$3</f>
        <v>15</v>
      </c>
      <c r="C21" s="51">
        <f>'Свод показателей НОКО'!CN26*$C$3</f>
        <v>24</v>
      </c>
      <c r="D21" s="51">
        <f>'Свод показателей НОКО'!CV26*$D$3</f>
        <v>38.481012658227854</v>
      </c>
      <c r="E21" s="51">
        <f>'Свод показателей НОКО'!CZ26*$E$3</f>
        <v>15.496202531645572</v>
      </c>
      <c r="F21" s="51">
        <f>'Свод показателей НОКО'!DI26*$F$3</f>
        <v>30</v>
      </c>
      <c r="G21" s="51">
        <f>'Свод показателей НОКО'!DU26*$G$3</f>
        <v>24</v>
      </c>
      <c r="H21" s="51">
        <f>'Свод показателей НОКО'!EA26*$H$3</f>
        <v>28.481012658227847</v>
      </c>
      <c r="I21" s="51">
        <f>'Свод показателей НОКО'!EC26*$I$3</f>
        <v>16.496202531645572</v>
      </c>
      <c r="J21" s="51">
        <f>'Свод показателей НОКО'!EL26*$J$3</f>
        <v>12</v>
      </c>
      <c r="K21" s="51">
        <f>'Свод показателей НОКО'!EV26*$K$3</f>
        <v>0</v>
      </c>
      <c r="L21" s="51">
        <f>'Свод показателей НОКО'!FB26*$L$3</f>
        <v>22.405063291139239</v>
      </c>
      <c r="M21" s="51">
        <f>'Свод показателей НОКО'!FD26*$M$3</f>
        <v>5.160759493670886</v>
      </c>
      <c r="N21" s="51">
        <f>'Свод показателей НОКО'!FJ26*$N$3</f>
        <v>29.36708860759494</v>
      </c>
      <c r="O21" s="51">
        <f>'Свод показателей НОКО'!FP26*$O$3</f>
        <v>15.696202531645568</v>
      </c>
      <c r="P21" s="51">
        <f>'Свод показателей НОКО'!FV26*$P$3</f>
        <v>14.936708860759493</v>
      </c>
      <c r="Q21" s="51">
        <f>'Свод показателей НОКО'!FX26*$Q$3</f>
        <v>9</v>
      </c>
      <c r="R21" s="51">
        <f>'Свод показателей НОКО'!GD26*$R$3</f>
        <v>15.949367088607596</v>
      </c>
      <c r="S21" s="51">
        <f>'Свод показателей НОКО'!GJ26*$S$3</f>
        <v>21.265822784810123</v>
      </c>
      <c r="T21" s="51">
        <f>'Свод показателей НОКО'!GP26*$T$3</f>
        <v>34.177215189873415</v>
      </c>
      <c r="U21" s="51">
        <f>'Свод показателей НОКО'!GR26*$U$3</f>
        <v>21.417721518987339</v>
      </c>
      <c r="V21" s="51">
        <f>'Свод показателей НОКО'!GS26</f>
        <v>67.570886075949375</v>
      </c>
    </row>
    <row r="22" spans="1:22" x14ac:dyDescent="0.4">
      <c r="A22" s="61" t="s">
        <v>300</v>
      </c>
      <c r="B22" s="62">
        <f t="shared" ref="B22:V22" si="0">AVERAGE(B4:B21)</f>
        <v>21</v>
      </c>
      <c r="C22" s="62">
        <f t="shared" si="0"/>
        <v>21.666666666666668</v>
      </c>
      <c r="D22" s="62">
        <f t="shared" si="0"/>
        <v>39.194443801893215</v>
      </c>
      <c r="E22" s="62">
        <f t="shared" si="0"/>
        <v>16.372222093711979</v>
      </c>
      <c r="F22" s="62">
        <f t="shared" si="0"/>
        <v>30</v>
      </c>
      <c r="G22" s="62">
        <f t="shared" si="0"/>
        <v>35.555555555555557</v>
      </c>
      <c r="H22" s="62">
        <f t="shared" si="0"/>
        <v>29.107554978235459</v>
      </c>
      <c r="I22" s="62">
        <f t="shared" si="0"/>
        <v>18.932622106758203</v>
      </c>
      <c r="J22" s="62">
        <f t="shared" si="0"/>
        <v>10.666666666666666</v>
      </c>
      <c r="K22" s="62">
        <f t="shared" si="0"/>
        <v>20.888888888888889</v>
      </c>
      <c r="L22" s="62">
        <f t="shared" si="0"/>
        <v>27.312633024021828</v>
      </c>
      <c r="M22" s="62">
        <f t="shared" si="0"/>
        <v>8.8302282869366095</v>
      </c>
      <c r="N22" s="62">
        <f t="shared" si="0"/>
        <v>38.766827859742435</v>
      </c>
      <c r="O22" s="62">
        <f t="shared" si="0"/>
        <v>38.020361877227437</v>
      </c>
      <c r="P22" s="62">
        <f t="shared" si="0"/>
        <v>19.457055523567462</v>
      </c>
      <c r="Q22" s="62">
        <f t="shared" si="0"/>
        <v>14.4366367890806</v>
      </c>
      <c r="R22" s="62">
        <f t="shared" si="0"/>
        <v>19.276534478612518</v>
      </c>
      <c r="S22" s="62">
        <f t="shared" si="0"/>
        <v>28.58396255274743</v>
      </c>
      <c r="T22" s="62">
        <f t="shared" si="0"/>
        <v>48.225151833207789</v>
      </c>
      <c r="U22" s="62">
        <f t="shared" si="0"/>
        <v>28.825694659370317</v>
      </c>
      <c r="V22" s="62">
        <f t="shared" si="0"/>
        <v>87.397403935857739</v>
      </c>
    </row>
    <row r="23" spans="1:22" x14ac:dyDescent="0.4">
      <c r="A23" s="1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x14ac:dyDescent="0.4">
      <c r="A24" s="1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4">
      <c r="A25" s="19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x14ac:dyDescent="0.4">
      <c r="A26" s="1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30" spans="1:22" ht="25.5" customHeight="1" x14ac:dyDescent="0.4">
      <c r="A30" s="126" t="s">
        <v>289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</row>
    <row r="31" spans="1:22" x14ac:dyDescent="0.4">
      <c r="A31" s="72" t="s">
        <v>285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x14ac:dyDescent="0.4">
      <c r="A32" s="72" t="s">
        <v>286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x14ac:dyDescent="0.4">
      <c r="A33" s="71" t="s">
        <v>287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x14ac:dyDescent="0.4">
      <c r="A34" s="71" t="s">
        <v>288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x14ac:dyDescent="0.4">
      <c r="A35" s="72" t="s">
        <v>296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x14ac:dyDescent="0.4">
      <c r="A36" s="72" t="s">
        <v>297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</sheetData>
  <mergeCells count="8">
    <mergeCell ref="A34:V34"/>
    <mergeCell ref="A35:V35"/>
    <mergeCell ref="A36:V36"/>
    <mergeCell ref="A1:V1"/>
    <mergeCell ref="A30:V30"/>
    <mergeCell ref="A31:V31"/>
    <mergeCell ref="A32:V32"/>
    <mergeCell ref="A33:V33"/>
  </mergeCells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opLeftCell="V1" zoomScaleNormal="100" workbookViewId="0">
      <selection activeCell="AI1" sqref="AI1:AJ1"/>
    </sheetView>
  </sheetViews>
  <sheetFormatPr defaultColWidth="9.1328125" defaultRowHeight="15" x14ac:dyDescent="0.4"/>
  <cols>
    <col min="1" max="1" width="35.73046875" style="18" customWidth="1"/>
    <col min="2" max="23" width="12.73046875" style="18" customWidth="1"/>
    <col min="24" max="24" width="9.1328125" style="18"/>
    <col min="25" max="25" width="12.73046875" style="18" customWidth="1"/>
    <col min="26" max="26" width="11.59765625" style="18" customWidth="1"/>
    <col min="27" max="32" width="9.1328125" style="18"/>
    <col min="33" max="33" width="10.1328125" style="18" customWidth="1"/>
    <col min="34" max="34" width="9.86328125" style="18" customWidth="1"/>
    <col min="35" max="35" width="11.1328125" style="18" customWidth="1"/>
    <col min="36" max="36" width="12" style="18" customWidth="1"/>
    <col min="37" max="256" width="9.1328125" style="18"/>
    <col min="257" max="257" width="35.73046875" style="18" customWidth="1"/>
    <col min="258" max="279" width="12.73046875" style="18" customWidth="1"/>
    <col min="280" max="280" width="9.1328125" style="18"/>
    <col min="281" max="281" width="12.73046875" style="18" customWidth="1"/>
    <col min="282" max="282" width="11.59765625" style="18" customWidth="1"/>
    <col min="283" max="288" width="9.1328125" style="18"/>
    <col min="289" max="289" width="11.1328125" style="18" customWidth="1"/>
    <col min="290" max="290" width="12" style="18" customWidth="1"/>
    <col min="291" max="292" width="9.1328125" style="18"/>
    <col min="293" max="293" width="10.1328125" style="18" customWidth="1"/>
    <col min="294" max="294" width="9.86328125" style="18" customWidth="1"/>
    <col min="295" max="512" width="9.1328125" style="18"/>
    <col min="513" max="513" width="35.73046875" style="18" customWidth="1"/>
    <col min="514" max="535" width="12.73046875" style="18" customWidth="1"/>
    <col min="536" max="536" width="9.1328125" style="18"/>
    <col min="537" max="537" width="12.73046875" style="18" customWidth="1"/>
    <col min="538" max="538" width="11.59765625" style="18" customWidth="1"/>
    <col min="539" max="544" width="9.1328125" style="18"/>
    <col min="545" max="545" width="11.1328125" style="18" customWidth="1"/>
    <col min="546" max="546" width="12" style="18" customWidth="1"/>
    <col min="547" max="548" width="9.1328125" style="18"/>
    <col min="549" max="549" width="10.1328125" style="18" customWidth="1"/>
    <col min="550" max="550" width="9.86328125" style="18" customWidth="1"/>
    <col min="551" max="768" width="9.1328125" style="18"/>
    <col min="769" max="769" width="35.73046875" style="18" customWidth="1"/>
    <col min="770" max="791" width="12.73046875" style="18" customWidth="1"/>
    <col min="792" max="792" width="9.1328125" style="18"/>
    <col min="793" max="793" width="12.73046875" style="18" customWidth="1"/>
    <col min="794" max="794" width="11.59765625" style="18" customWidth="1"/>
    <col min="795" max="800" width="9.1328125" style="18"/>
    <col min="801" max="801" width="11.1328125" style="18" customWidth="1"/>
    <col min="802" max="802" width="12" style="18" customWidth="1"/>
    <col min="803" max="804" width="9.1328125" style="18"/>
    <col min="805" max="805" width="10.1328125" style="18" customWidth="1"/>
    <col min="806" max="806" width="9.86328125" style="18" customWidth="1"/>
    <col min="807" max="1024" width="9.1328125" style="18"/>
    <col min="1025" max="1025" width="35.73046875" style="18" customWidth="1"/>
    <col min="1026" max="1047" width="12.73046875" style="18" customWidth="1"/>
    <col min="1048" max="1048" width="9.1328125" style="18"/>
    <col min="1049" max="1049" width="12.73046875" style="18" customWidth="1"/>
    <col min="1050" max="1050" width="11.59765625" style="18" customWidth="1"/>
    <col min="1051" max="1056" width="9.1328125" style="18"/>
    <col min="1057" max="1057" width="11.1328125" style="18" customWidth="1"/>
    <col min="1058" max="1058" width="12" style="18" customWidth="1"/>
    <col min="1059" max="1060" width="9.1328125" style="18"/>
    <col min="1061" max="1061" width="10.1328125" style="18" customWidth="1"/>
    <col min="1062" max="1062" width="9.86328125" style="18" customWidth="1"/>
    <col min="1063" max="1280" width="9.1328125" style="18"/>
    <col min="1281" max="1281" width="35.73046875" style="18" customWidth="1"/>
    <col min="1282" max="1303" width="12.73046875" style="18" customWidth="1"/>
    <col min="1304" max="1304" width="9.1328125" style="18"/>
    <col min="1305" max="1305" width="12.73046875" style="18" customWidth="1"/>
    <col min="1306" max="1306" width="11.59765625" style="18" customWidth="1"/>
    <col min="1307" max="1312" width="9.1328125" style="18"/>
    <col min="1313" max="1313" width="11.1328125" style="18" customWidth="1"/>
    <col min="1314" max="1314" width="12" style="18" customWidth="1"/>
    <col min="1315" max="1316" width="9.1328125" style="18"/>
    <col min="1317" max="1317" width="10.1328125" style="18" customWidth="1"/>
    <col min="1318" max="1318" width="9.86328125" style="18" customWidth="1"/>
    <col min="1319" max="1536" width="9.1328125" style="18"/>
    <col min="1537" max="1537" width="35.73046875" style="18" customWidth="1"/>
    <col min="1538" max="1559" width="12.73046875" style="18" customWidth="1"/>
    <col min="1560" max="1560" width="9.1328125" style="18"/>
    <col min="1561" max="1561" width="12.73046875" style="18" customWidth="1"/>
    <col min="1562" max="1562" width="11.59765625" style="18" customWidth="1"/>
    <col min="1563" max="1568" width="9.1328125" style="18"/>
    <col min="1569" max="1569" width="11.1328125" style="18" customWidth="1"/>
    <col min="1570" max="1570" width="12" style="18" customWidth="1"/>
    <col min="1571" max="1572" width="9.1328125" style="18"/>
    <col min="1573" max="1573" width="10.1328125" style="18" customWidth="1"/>
    <col min="1574" max="1574" width="9.86328125" style="18" customWidth="1"/>
    <col min="1575" max="1792" width="9.1328125" style="18"/>
    <col min="1793" max="1793" width="35.73046875" style="18" customWidth="1"/>
    <col min="1794" max="1815" width="12.73046875" style="18" customWidth="1"/>
    <col min="1816" max="1816" width="9.1328125" style="18"/>
    <col min="1817" max="1817" width="12.73046875" style="18" customWidth="1"/>
    <col min="1818" max="1818" width="11.59765625" style="18" customWidth="1"/>
    <col min="1819" max="1824" width="9.1328125" style="18"/>
    <col min="1825" max="1825" width="11.1328125" style="18" customWidth="1"/>
    <col min="1826" max="1826" width="12" style="18" customWidth="1"/>
    <col min="1827" max="1828" width="9.1328125" style="18"/>
    <col min="1829" max="1829" width="10.1328125" style="18" customWidth="1"/>
    <col min="1830" max="1830" width="9.86328125" style="18" customWidth="1"/>
    <col min="1831" max="2048" width="9.1328125" style="18"/>
    <col min="2049" max="2049" width="35.73046875" style="18" customWidth="1"/>
    <col min="2050" max="2071" width="12.73046875" style="18" customWidth="1"/>
    <col min="2072" max="2072" width="9.1328125" style="18"/>
    <col min="2073" max="2073" width="12.73046875" style="18" customWidth="1"/>
    <col min="2074" max="2074" width="11.59765625" style="18" customWidth="1"/>
    <col min="2075" max="2080" width="9.1328125" style="18"/>
    <col min="2081" max="2081" width="11.1328125" style="18" customWidth="1"/>
    <col min="2082" max="2082" width="12" style="18" customWidth="1"/>
    <col min="2083" max="2084" width="9.1328125" style="18"/>
    <col min="2085" max="2085" width="10.1328125" style="18" customWidth="1"/>
    <col min="2086" max="2086" width="9.86328125" style="18" customWidth="1"/>
    <col min="2087" max="2304" width="9.1328125" style="18"/>
    <col min="2305" max="2305" width="35.73046875" style="18" customWidth="1"/>
    <col min="2306" max="2327" width="12.73046875" style="18" customWidth="1"/>
    <col min="2328" max="2328" width="9.1328125" style="18"/>
    <col min="2329" max="2329" width="12.73046875" style="18" customWidth="1"/>
    <col min="2330" max="2330" width="11.59765625" style="18" customWidth="1"/>
    <col min="2331" max="2336" width="9.1328125" style="18"/>
    <col min="2337" max="2337" width="11.1328125" style="18" customWidth="1"/>
    <col min="2338" max="2338" width="12" style="18" customWidth="1"/>
    <col min="2339" max="2340" width="9.1328125" style="18"/>
    <col min="2341" max="2341" width="10.1328125" style="18" customWidth="1"/>
    <col min="2342" max="2342" width="9.86328125" style="18" customWidth="1"/>
    <col min="2343" max="2560" width="9.1328125" style="18"/>
    <col min="2561" max="2561" width="35.73046875" style="18" customWidth="1"/>
    <col min="2562" max="2583" width="12.73046875" style="18" customWidth="1"/>
    <col min="2584" max="2584" width="9.1328125" style="18"/>
    <col min="2585" max="2585" width="12.73046875" style="18" customWidth="1"/>
    <col min="2586" max="2586" width="11.59765625" style="18" customWidth="1"/>
    <col min="2587" max="2592" width="9.1328125" style="18"/>
    <col min="2593" max="2593" width="11.1328125" style="18" customWidth="1"/>
    <col min="2594" max="2594" width="12" style="18" customWidth="1"/>
    <col min="2595" max="2596" width="9.1328125" style="18"/>
    <col min="2597" max="2597" width="10.1328125" style="18" customWidth="1"/>
    <col min="2598" max="2598" width="9.86328125" style="18" customWidth="1"/>
    <col min="2599" max="2816" width="9.1328125" style="18"/>
    <col min="2817" max="2817" width="35.73046875" style="18" customWidth="1"/>
    <col min="2818" max="2839" width="12.73046875" style="18" customWidth="1"/>
    <col min="2840" max="2840" width="9.1328125" style="18"/>
    <col min="2841" max="2841" width="12.73046875" style="18" customWidth="1"/>
    <col min="2842" max="2842" width="11.59765625" style="18" customWidth="1"/>
    <col min="2843" max="2848" width="9.1328125" style="18"/>
    <col min="2849" max="2849" width="11.1328125" style="18" customWidth="1"/>
    <col min="2850" max="2850" width="12" style="18" customWidth="1"/>
    <col min="2851" max="2852" width="9.1328125" style="18"/>
    <col min="2853" max="2853" width="10.1328125" style="18" customWidth="1"/>
    <col min="2854" max="2854" width="9.86328125" style="18" customWidth="1"/>
    <col min="2855" max="3072" width="9.1328125" style="18"/>
    <col min="3073" max="3073" width="35.73046875" style="18" customWidth="1"/>
    <col min="3074" max="3095" width="12.73046875" style="18" customWidth="1"/>
    <col min="3096" max="3096" width="9.1328125" style="18"/>
    <col min="3097" max="3097" width="12.73046875" style="18" customWidth="1"/>
    <col min="3098" max="3098" width="11.59765625" style="18" customWidth="1"/>
    <col min="3099" max="3104" width="9.1328125" style="18"/>
    <col min="3105" max="3105" width="11.1328125" style="18" customWidth="1"/>
    <col min="3106" max="3106" width="12" style="18" customWidth="1"/>
    <col min="3107" max="3108" width="9.1328125" style="18"/>
    <col min="3109" max="3109" width="10.1328125" style="18" customWidth="1"/>
    <col min="3110" max="3110" width="9.86328125" style="18" customWidth="1"/>
    <col min="3111" max="3328" width="9.1328125" style="18"/>
    <col min="3329" max="3329" width="35.73046875" style="18" customWidth="1"/>
    <col min="3330" max="3351" width="12.73046875" style="18" customWidth="1"/>
    <col min="3352" max="3352" width="9.1328125" style="18"/>
    <col min="3353" max="3353" width="12.73046875" style="18" customWidth="1"/>
    <col min="3354" max="3354" width="11.59765625" style="18" customWidth="1"/>
    <col min="3355" max="3360" width="9.1328125" style="18"/>
    <col min="3361" max="3361" width="11.1328125" style="18" customWidth="1"/>
    <col min="3362" max="3362" width="12" style="18" customWidth="1"/>
    <col min="3363" max="3364" width="9.1328125" style="18"/>
    <col min="3365" max="3365" width="10.1328125" style="18" customWidth="1"/>
    <col min="3366" max="3366" width="9.86328125" style="18" customWidth="1"/>
    <col min="3367" max="3584" width="9.1328125" style="18"/>
    <col min="3585" max="3585" width="35.73046875" style="18" customWidth="1"/>
    <col min="3586" max="3607" width="12.73046875" style="18" customWidth="1"/>
    <col min="3608" max="3608" width="9.1328125" style="18"/>
    <col min="3609" max="3609" width="12.73046875" style="18" customWidth="1"/>
    <col min="3610" max="3610" width="11.59765625" style="18" customWidth="1"/>
    <col min="3611" max="3616" width="9.1328125" style="18"/>
    <col min="3617" max="3617" width="11.1328125" style="18" customWidth="1"/>
    <col min="3618" max="3618" width="12" style="18" customWidth="1"/>
    <col min="3619" max="3620" width="9.1328125" style="18"/>
    <col min="3621" max="3621" width="10.1328125" style="18" customWidth="1"/>
    <col min="3622" max="3622" width="9.86328125" style="18" customWidth="1"/>
    <col min="3623" max="3840" width="9.1328125" style="18"/>
    <col min="3841" max="3841" width="35.73046875" style="18" customWidth="1"/>
    <col min="3842" max="3863" width="12.73046875" style="18" customWidth="1"/>
    <col min="3864" max="3864" width="9.1328125" style="18"/>
    <col min="3865" max="3865" width="12.73046875" style="18" customWidth="1"/>
    <col min="3866" max="3866" width="11.59765625" style="18" customWidth="1"/>
    <col min="3867" max="3872" width="9.1328125" style="18"/>
    <col min="3873" max="3873" width="11.1328125" style="18" customWidth="1"/>
    <col min="3874" max="3874" width="12" style="18" customWidth="1"/>
    <col min="3875" max="3876" width="9.1328125" style="18"/>
    <col min="3877" max="3877" width="10.1328125" style="18" customWidth="1"/>
    <col min="3878" max="3878" width="9.86328125" style="18" customWidth="1"/>
    <col min="3879" max="4096" width="9.1328125" style="18"/>
    <col min="4097" max="4097" width="35.73046875" style="18" customWidth="1"/>
    <col min="4098" max="4119" width="12.73046875" style="18" customWidth="1"/>
    <col min="4120" max="4120" width="9.1328125" style="18"/>
    <col min="4121" max="4121" width="12.73046875" style="18" customWidth="1"/>
    <col min="4122" max="4122" width="11.59765625" style="18" customWidth="1"/>
    <col min="4123" max="4128" width="9.1328125" style="18"/>
    <col min="4129" max="4129" width="11.1328125" style="18" customWidth="1"/>
    <col min="4130" max="4130" width="12" style="18" customWidth="1"/>
    <col min="4131" max="4132" width="9.1328125" style="18"/>
    <col min="4133" max="4133" width="10.1328125" style="18" customWidth="1"/>
    <col min="4134" max="4134" width="9.86328125" style="18" customWidth="1"/>
    <col min="4135" max="4352" width="9.1328125" style="18"/>
    <col min="4353" max="4353" width="35.73046875" style="18" customWidth="1"/>
    <col min="4354" max="4375" width="12.73046875" style="18" customWidth="1"/>
    <col min="4376" max="4376" width="9.1328125" style="18"/>
    <col min="4377" max="4377" width="12.73046875" style="18" customWidth="1"/>
    <col min="4378" max="4378" width="11.59765625" style="18" customWidth="1"/>
    <col min="4379" max="4384" width="9.1328125" style="18"/>
    <col min="4385" max="4385" width="11.1328125" style="18" customWidth="1"/>
    <col min="4386" max="4386" width="12" style="18" customWidth="1"/>
    <col min="4387" max="4388" width="9.1328125" style="18"/>
    <col min="4389" max="4389" width="10.1328125" style="18" customWidth="1"/>
    <col min="4390" max="4390" width="9.86328125" style="18" customWidth="1"/>
    <col min="4391" max="4608" width="9.1328125" style="18"/>
    <col min="4609" max="4609" width="35.73046875" style="18" customWidth="1"/>
    <col min="4610" max="4631" width="12.73046875" style="18" customWidth="1"/>
    <col min="4632" max="4632" width="9.1328125" style="18"/>
    <col min="4633" max="4633" width="12.73046875" style="18" customWidth="1"/>
    <col min="4634" max="4634" width="11.59765625" style="18" customWidth="1"/>
    <col min="4635" max="4640" width="9.1328125" style="18"/>
    <col min="4641" max="4641" width="11.1328125" style="18" customWidth="1"/>
    <col min="4642" max="4642" width="12" style="18" customWidth="1"/>
    <col min="4643" max="4644" width="9.1328125" style="18"/>
    <col min="4645" max="4645" width="10.1328125" style="18" customWidth="1"/>
    <col min="4646" max="4646" width="9.86328125" style="18" customWidth="1"/>
    <col min="4647" max="4864" width="9.1328125" style="18"/>
    <col min="4865" max="4865" width="35.73046875" style="18" customWidth="1"/>
    <col min="4866" max="4887" width="12.73046875" style="18" customWidth="1"/>
    <col min="4888" max="4888" width="9.1328125" style="18"/>
    <col min="4889" max="4889" width="12.73046875" style="18" customWidth="1"/>
    <col min="4890" max="4890" width="11.59765625" style="18" customWidth="1"/>
    <col min="4891" max="4896" width="9.1328125" style="18"/>
    <col min="4897" max="4897" width="11.1328125" style="18" customWidth="1"/>
    <col min="4898" max="4898" width="12" style="18" customWidth="1"/>
    <col min="4899" max="4900" width="9.1328125" style="18"/>
    <col min="4901" max="4901" width="10.1328125" style="18" customWidth="1"/>
    <col min="4902" max="4902" width="9.86328125" style="18" customWidth="1"/>
    <col min="4903" max="5120" width="9.1328125" style="18"/>
    <col min="5121" max="5121" width="35.73046875" style="18" customWidth="1"/>
    <col min="5122" max="5143" width="12.73046875" style="18" customWidth="1"/>
    <col min="5144" max="5144" width="9.1328125" style="18"/>
    <col min="5145" max="5145" width="12.73046875" style="18" customWidth="1"/>
    <col min="5146" max="5146" width="11.59765625" style="18" customWidth="1"/>
    <col min="5147" max="5152" width="9.1328125" style="18"/>
    <col min="5153" max="5153" width="11.1328125" style="18" customWidth="1"/>
    <col min="5154" max="5154" width="12" style="18" customWidth="1"/>
    <col min="5155" max="5156" width="9.1328125" style="18"/>
    <col min="5157" max="5157" width="10.1328125" style="18" customWidth="1"/>
    <col min="5158" max="5158" width="9.86328125" style="18" customWidth="1"/>
    <col min="5159" max="5376" width="9.1328125" style="18"/>
    <col min="5377" max="5377" width="35.73046875" style="18" customWidth="1"/>
    <col min="5378" max="5399" width="12.73046875" style="18" customWidth="1"/>
    <col min="5400" max="5400" width="9.1328125" style="18"/>
    <col min="5401" max="5401" width="12.73046875" style="18" customWidth="1"/>
    <col min="5402" max="5402" width="11.59765625" style="18" customWidth="1"/>
    <col min="5403" max="5408" width="9.1328125" style="18"/>
    <col min="5409" max="5409" width="11.1328125" style="18" customWidth="1"/>
    <col min="5410" max="5410" width="12" style="18" customWidth="1"/>
    <col min="5411" max="5412" width="9.1328125" style="18"/>
    <col min="5413" max="5413" width="10.1328125" style="18" customWidth="1"/>
    <col min="5414" max="5414" width="9.86328125" style="18" customWidth="1"/>
    <col min="5415" max="5632" width="9.1328125" style="18"/>
    <col min="5633" max="5633" width="35.73046875" style="18" customWidth="1"/>
    <col min="5634" max="5655" width="12.73046875" style="18" customWidth="1"/>
    <col min="5656" max="5656" width="9.1328125" style="18"/>
    <col min="5657" max="5657" width="12.73046875" style="18" customWidth="1"/>
    <col min="5658" max="5658" width="11.59765625" style="18" customWidth="1"/>
    <col min="5659" max="5664" width="9.1328125" style="18"/>
    <col min="5665" max="5665" width="11.1328125" style="18" customWidth="1"/>
    <col min="5666" max="5666" width="12" style="18" customWidth="1"/>
    <col min="5667" max="5668" width="9.1328125" style="18"/>
    <col min="5669" max="5669" width="10.1328125" style="18" customWidth="1"/>
    <col min="5670" max="5670" width="9.86328125" style="18" customWidth="1"/>
    <col min="5671" max="5888" width="9.1328125" style="18"/>
    <col min="5889" max="5889" width="35.73046875" style="18" customWidth="1"/>
    <col min="5890" max="5911" width="12.73046875" style="18" customWidth="1"/>
    <col min="5912" max="5912" width="9.1328125" style="18"/>
    <col min="5913" max="5913" width="12.73046875" style="18" customWidth="1"/>
    <col min="5914" max="5914" width="11.59765625" style="18" customWidth="1"/>
    <col min="5915" max="5920" width="9.1328125" style="18"/>
    <col min="5921" max="5921" width="11.1328125" style="18" customWidth="1"/>
    <col min="5922" max="5922" width="12" style="18" customWidth="1"/>
    <col min="5923" max="5924" width="9.1328125" style="18"/>
    <col min="5925" max="5925" width="10.1328125" style="18" customWidth="1"/>
    <col min="5926" max="5926" width="9.86328125" style="18" customWidth="1"/>
    <col min="5927" max="6144" width="9.1328125" style="18"/>
    <col min="6145" max="6145" width="35.73046875" style="18" customWidth="1"/>
    <col min="6146" max="6167" width="12.73046875" style="18" customWidth="1"/>
    <col min="6168" max="6168" width="9.1328125" style="18"/>
    <col min="6169" max="6169" width="12.73046875" style="18" customWidth="1"/>
    <col min="6170" max="6170" width="11.59765625" style="18" customWidth="1"/>
    <col min="6171" max="6176" width="9.1328125" style="18"/>
    <col min="6177" max="6177" width="11.1328125" style="18" customWidth="1"/>
    <col min="6178" max="6178" width="12" style="18" customWidth="1"/>
    <col min="6179" max="6180" width="9.1328125" style="18"/>
    <col min="6181" max="6181" width="10.1328125" style="18" customWidth="1"/>
    <col min="6182" max="6182" width="9.86328125" style="18" customWidth="1"/>
    <col min="6183" max="6400" width="9.1328125" style="18"/>
    <col min="6401" max="6401" width="35.73046875" style="18" customWidth="1"/>
    <col min="6402" max="6423" width="12.73046875" style="18" customWidth="1"/>
    <col min="6424" max="6424" width="9.1328125" style="18"/>
    <col min="6425" max="6425" width="12.73046875" style="18" customWidth="1"/>
    <col min="6426" max="6426" width="11.59765625" style="18" customWidth="1"/>
    <col min="6427" max="6432" width="9.1328125" style="18"/>
    <col min="6433" max="6433" width="11.1328125" style="18" customWidth="1"/>
    <col min="6434" max="6434" width="12" style="18" customWidth="1"/>
    <col min="6435" max="6436" width="9.1328125" style="18"/>
    <col min="6437" max="6437" width="10.1328125" style="18" customWidth="1"/>
    <col min="6438" max="6438" width="9.86328125" style="18" customWidth="1"/>
    <col min="6439" max="6656" width="9.1328125" style="18"/>
    <col min="6657" max="6657" width="35.73046875" style="18" customWidth="1"/>
    <col min="6658" max="6679" width="12.73046875" style="18" customWidth="1"/>
    <col min="6680" max="6680" width="9.1328125" style="18"/>
    <col min="6681" max="6681" width="12.73046875" style="18" customWidth="1"/>
    <col min="6682" max="6682" width="11.59765625" style="18" customWidth="1"/>
    <col min="6683" max="6688" width="9.1328125" style="18"/>
    <col min="6689" max="6689" width="11.1328125" style="18" customWidth="1"/>
    <col min="6690" max="6690" width="12" style="18" customWidth="1"/>
    <col min="6691" max="6692" width="9.1328125" style="18"/>
    <col min="6693" max="6693" width="10.1328125" style="18" customWidth="1"/>
    <col min="6694" max="6694" width="9.86328125" style="18" customWidth="1"/>
    <col min="6695" max="6912" width="9.1328125" style="18"/>
    <col min="6913" max="6913" width="35.73046875" style="18" customWidth="1"/>
    <col min="6914" max="6935" width="12.73046875" style="18" customWidth="1"/>
    <col min="6936" max="6936" width="9.1328125" style="18"/>
    <col min="6937" max="6937" width="12.73046875" style="18" customWidth="1"/>
    <col min="6938" max="6938" width="11.59765625" style="18" customWidth="1"/>
    <col min="6939" max="6944" width="9.1328125" style="18"/>
    <col min="6945" max="6945" width="11.1328125" style="18" customWidth="1"/>
    <col min="6946" max="6946" width="12" style="18" customWidth="1"/>
    <col min="6947" max="6948" width="9.1328125" style="18"/>
    <col min="6949" max="6949" width="10.1328125" style="18" customWidth="1"/>
    <col min="6950" max="6950" width="9.86328125" style="18" customWidth="1"/>
    <col min="6951" max="7168" width="9.1328125" style="18"/>
    <col min="7169" max="7169" width="35.73046875" style="18" customWidth="1"/>
    <col min="7170" max="7191" width="12.73046875" style="18" customWidth="1"/>
    <col min="7192" max="7192" width="9.1328125" style="18"/>
    <col min="7193" max="7193" width="12.73046875" style="18" customWidth="1"/>
    <col min="7194" max="7194" width="11.59765625" style="18" customWidth="1"/>
    <col min="7195" max="7200" width="9.1328125" style="18"/>
    <col min="7201" max="7201" width="11.1328125" style="18" customWidth="1"/>
    <col min="7202" max="7202" width="12" style="18" customWidth="1"/>
    <col min="7203" max="7204" width="9.1328125" style="18"/>
    <col min="7205" max="7205" width="10.1328125" style="18" customWidth="1"/>
    <col min="7206" max="7206" width="9.86328125" style="18" customWidth="1"/>
    <col min="7207" max="7424" width="9.1328125" style="18"/>
    <col min="7425" max="7425" width="35.73046875" style="18" customWidth="1"/>
    <col min="7426" max="7447" width="12.73046875" style="18" customWidth="1"/>
    <col min="7448" max="7448" width="9.1328125" style="18"/>
    <col min="7449" max="7449" width="12.73046875" style="18" customWidth="1"/>
    <col min="7450" max="7450" width="11.59765625" style="18" customWidth="1"/>
    <col min="7451" max="7456" width="9.1328125" style="18"/>
    <col min="7457" max="7457" width="11.1328125" style="18" customWidth="1"/>
    <col min="7458" max="7458" width="12" style="18" customWidth="1"/>
    <col min="7459" max="7460" width="9.1328125" style="18"/>
    <col min="7461" max="7461" width="10.1328125" style="18" customWidth="1"/>
    <col min="7462" max="7462" width="9.86328125" style="18" customWidth="1"/>
    <col min="7463" max="7680" width="9.1328125" style="18"/>
    <col min="7681" max="7681" width="35.73046875" style="18" customWidth="1"/>
    <col min="7682" max="7703" width="12.73046875" style="18" customWidth="1"/>
    <col min="7704" max="7704" width="9.1328125" style="18"/>
    <col min="7705" max="7705" width="12.73046875" style="18" customWidth="1"/>
    <col min="7706" max="7706" width="11.59765625" style="18" customWidth="1"/>
    <col min="7707" max="7712" width="9.1328125" style="18"/>
    <col min="7713" max="7713" width="11.1328125" style="18" customWidth="1"/>
    <col min="7714" max="7714" width="12" style="18" customWidth="1"/>
    <col min="7715" max="7716" width="9.1328125" style="18"/>
    <col min="7717" max="7717" width="10.1328125" style="18" customWidth="1"/>
    <col min="7718" max="7718" width="9.86328125" style="18" customWidth="1"/>
    <col min="7719" max="7936" width="9.1328125" style="18"/>
    <col min="7937" max="7937" width="35.73046875" style="18" customWidth="1"/>
    <col min="7938" max="7959" width="12.73046875" style="18" customWidth="1"/>
    <col min="7960" max="7960" width="9.1328125" style="18"/>
    <col min="7961" max="7961" width="12.73046875" style="18" customWidth="1"/>
    <col min="7962" max="7962" width="11.59765625" style="18" customWidth="1"/>
    <col min="7963" max="7968" width="9.1328125" style="18"/>
    <col min="7969" max="7969" width="11.1328125" style="18" customWidth="1"/>
    <col min="7970" max="7970" width="12" style="18" customWidth="1"/>
    <col min="7971" max="7972" width="9.1328125" style="18"/>
    <col min="7973" max="7973" width="10.1328125" style="18" customWidth="1"/>
    <col min="7974" max="7974" width="9.86328125" style="18" customWidth="1"/>
    <col min="7975" max="8192" width="9.1328125" style="18"/>
    <col min="8193" max="8193" width="35.73046875" style="18" customWidth="1"/>
    <col min="8194" max="8215" width="12.73046875" style="18" customWidth="1"/>
    <col min="8216" max="8216" width="9.1328125" style="18"/>
    <col min="8217" max="8217" width="12.73046875" style="18" customWidth="1"/>
    <col min="8218" max="8218" width="11.59765625" style="18" customWidth="1"/>
    <col min="8219" max="8224" width="9.1328125" style="18"/>
    <col min="8225" max="8225" width="11.1328125" style="18" customWidth="1"/>
    <col min="8226" max="8226" width="12" style="18" customWidth="1"/>
    <col min="8227" max="8228" width="9.1328125" style="18"/>
    <col min="8229" max="8229" width="10.1328125" style="18" customWidth="1"/>
    <col min="8230" max="8230" width="9.86328125" style="18" customWidth="1"/>
    <col min="8231" max="8448" width="9.1328125" style="18"/>
    <col min="8449" max="8449" width="35.73046875" style="18" customWidth="1"/>
    <col min="8450" max="8471" width="12.73046875" style="18" customWidth="1"/>
    <col min="8472" max="8472" width="9.1328125" style="18"/>
    <col min="8473" max="8473" width="12.73046875" style="18" customWidth="1"/>
    <col min="8474" max="8474" width="11.59765625" style="18" customWidth="1"/>
    <col min="8475" max="8480" width="9.1328125" style="18"/>
    <col min="8481" max="8481" width="11.1328125" style="18" customWidth="1"/>
    <col min="8482" max="8482" width="12" style="18" customWidth="1"/>
    <col min="8483" max="8484" width="9.1328125" style="18"/>
    <col min="8485" max="8485" width="10.1328125" style="18" customWidth="1"/>
    <col min="8486" max="8486" width="9.86328125" style="18" customWidth="1"/>
    <col min="8487" max="8704" width="9.1328125" style="18"/>
    <col min="8705" max="8705" width="35.73046875" style="18" customWidth="1"/>
    <col min="8706" max="8727" width="12.73046875" style="18" customWidth="1"/>
    <col min="8728" max="8728" width="9.1328125" style="18"/>
    <col min="8729" max="8729" width="12.73046875" style="18" customWidth="1"/>
    <col min="8730" max="8730" width="11.59765625" style="18" customWidth="1"/>
    <col min="8731" max="8736" width="9.1328125" style="18"/>
    <col min="8737" max="8737" width="11.1328125" style="18" customWidth="1"/>
    <col min="8738" max="8738" width="12" style="18" customWidth="1"/>
    <col min="8739" max="8740" width="9.1328125" style="18"/>
    <col min="8741" max="8741" width="10.1328125" style="18" customWidth="1"/>
    <col min="8742" max="8742" width="9.86328125" style="18" customWidth="1"/>
    <col min="8743" max="8960" width="9.1328125" style="18"/>
    <col min="8961" max="8961" width="35.73046875" style="18" customWidth="1"/>
    <col min="8962" max="8983" width="12.73046875" style="18" customWidth="1"/>
    <col min="8984" max="8984" width="9.1328125" style="18"/>
    <col min="8985" max="8985" width="12.73046875" style="18" customWidth="1"/>
    <col min="8986" max="8986" width="11.59765625" style="18" customWidth="1"/>
    <col min="8987" max="8992" width="9.1328125" style="18"/>
    <col min="8993" max="8993" width="11.1328125" style="18" customWidth="1"/>
    <col min="8994" max="8994" width="12" style="18" customWidth="1"/>
    <col min="8995" max="8996" width="9.1328125" style="18"/>
    <col min="8997" max="8997" width="10.1328125" style="18" customWidth="1"/>
    <col min="8998" max="8998" width="9.86328125" style="18" customWidth="1"/>
    <col min="8999" max="9216" width="9.1328125" style="18"/>
    <col min="9217" max="9217" width="35.73046875" style="18" customWidth="1"/>
    <col min="9218" max="9239" width="12.73046875" style="18" customWidth="1"/>
    <col min="9240" max="9240" width="9.1328125" style="18"/>
    <col min="9241" max="9241" width="12.73046875" style="18" customWidth="1"/>
    <col min="9242" max="9242" width="11.59765625" style="18" customWidth="1"/>
    <col min="9243" max="9248" width="9.1328125" style="18"/>
    <col min="9249" max="9249" width="11.1328125" style="18" customWidth="1"/>
    <col min="9250" max="9250" width="12" style="18" customWidth="1"/>
    <col min="9251" max="9252" width="9.1328125" style="18"/>
    <col min="9253" max="9253" width="10.1328125" style="18" customWidth="1"/>
    <col min="9254" max="9254" width="9.86328125" style="18" customWidth="1"/>
    <col min="9255" max="9472" width="9.1328125" style="18"/>
    <col min="9473" max="9473" width="35.73046875" style="18" customWidth="1"/>
    <col min="9474" max="9495" width="12.73046875" style="18" customWidth="1"/>
    <col min="9496" max="9496" width="9.1328125" style="18"/>
    <col min="9497" max="9497" width="12.73046875" style="18" customWidth="1"/>
    <col min="9498" max="9498" width="11.59765625" style="18" customWidth="1"/>
    <col min="9499" max="9504" width="9.1328125" style="18"/>
    <col min="9505" max="9505" width="11.1328125" style="18" customWidth="1"/>
    <col min="9506" max="9506" width="12" style="18" customWidth="1"/>
    <col min="9507" max="9508" width="9.1328125" style="18"/>
    <col min="9509" max="9509" width="10.1328125" style="18" customWidth="1"/>
    <col min="9510" max="9510" width="9.86328125" style="18" customWidth="1"/>
    <col min="9511" max="9728" width="9.1328125" style="18"/>
    <col min="9729" max="9729" width="35.73046875" style="18" customWidth="1"/>
    <col min="9730" max="9751" width="12.73046875" style="18" customWidth="1"/>
    <col min="9752" max="9752" width="9.1328125" style="18"/>
    <col min="9753" max="9753" width="12.73046875" style="18" customWidth="1"/>
    <col min="9754" max="9754" width="11.59765625" style="18" customWidth="1"/>
    <col min="9755" max="9760" width="9.1328125" style="18"/>
    <col min="9761" max="9761" width="11.1328125" style="18" customWidth="1"/>
    <col min="9762" max="9762" width="12" style="18" customWidth="1"/>
    <col min="9763" max="9764" width="9.1328125" style="18"/>
    <col min="9765" max="9765" width="10.1328125" style="18" customWidth="1"/>
    <col min="9766" max="9766" width="9.86328125" style="18" customWidth="1"/>
    <col min="9767" max="9984" width="9.1328125" style="18"/>
    <col min="9985" max="9985" width="35.73046875" style="18" customWidth="1"/>
    <col min="9986" max="10007" width="12.73046875" style="18" customWidth="1"/>
    <col min="10008" max="10008" width="9.1328125" style="18"/>
    <col min="10009" max="10009" width="12.73046875" style="18" customWidth="1"/>
    <col min="10010" max="10010" width="11.59765625" style="18" customWidth="1"/>
    <col min="10011" max="10016" width="9.1328125" style="18"/>
    <col min="10017" max="10017" width="11.1328125" style="18" customWidth="1"/>
    <col min="10018" max="10018" width="12" style="18" customWidth="1"/>
    <col min="10019" max="10020" width="9.1328125" style="18"/>
    <col min="10021" max="10021" width="10.1328125" style="18" customWidth="1"/>
    <col min="10022" max="10022" width="9.86328125" style="18" customWidth="1"/>
    <col min="10023" max="10240" width="9.1328125" style="18"/>
    <col min="10241" max="10241" width="35.73046875" style="18" customWidth="1"/>
    <col min="10242" max="10263" width="12.73046875" style="18" customWidth="1"/>
    <col min="10264" max="10264" width="9.1328125" style="18"/>
    <col min="10265" max="10265" width="12.73046875" style="18" customWidth="1"/>
    <col min="10266" max="10266" width="11.59765625" style="18" customWidth="1"/>
    <col min="10267" max="10272" width="9.1328125" style="18"/>
    <col min="10273" max="10273" width="11.1328125" style="18" customWidth="1"/>
    <col min="10274" max="10274" width="12" style="18" customWidth="1"/>
    <col min="10275" max="10276" width="9.1328125" style="18"/>
    <col min="10277" max="10277" width="10.1328125" style="18" customWidth="1"/>
    <col min="10278" max="10278" width="9.86328125" style="18" customWidth="1"/>
    <col min="10279" max="10496" width="9.1328125" style="18"/>
    <col min="10497" max="10497" width="35.73046875" style="18" customWidth="1"/>
    <col min="10498" max="10519" width="12.73046875" style="18" customWidth="1"/>
    <col min="10520" max="10520" width="9.1328125" style="18"/>
    <col min="10521" max="10521" width="12.73046875" style="18" customWidth="1"/>
    <col min="10522" max="10522" width="11.59765625" style="18" customWidth="1"/>
    <col min="10523" max="10528" width="9.1328125" style="18"/>
    <col min="10529" max="10529" width="11.1328125" style="18" customWidth="1"/>
    <col min="10530" max="10530" width="12" style="18" customWidth="1"/>
    <col min="10531" max="10532" width="9.1328125" style="18"/>
    <col min="10533" max="10533" width="10.1328125" style="18" customWidth="1"/>
    <col min="10534" max="10534" width="9.86328125" style="18" customWidth="1"/>
    <col min="10535" max="10752" width="9.1328125" style="18"/>
    <col min="10753" max="10753" width="35.73046875" style="18" customWidth="1"/>
    <col min="10754" max="10775" width="12.73046875" style="18" customWidth="1"/>
    <col min="10776" max="10776" width="9.1328125" style="18"/>
    <col min="10777" max="10777" width="12.73046875" style="18" customWidth="1"/>
    <col min="10778" max="10778" width="11.59765625" style="18" customWidth="1"/>
    <col min="10779" max="10784" width="9.1328125" style="18"/>
    <col min="10785" max="10785" width="11.1328125" style="18" customWidth="1"/>
    <col min="10786" max="10786" width="12" style="18" customWidth="1"/>
    <col min="10787" max="10788" width="9.1328125" style="18"/>
    <col min="10789" max="10789" width="10.1328125" style="18" customWidth="1"/>
    <col min="10790" max="10790" width="9.86328125" style="18" customWidth="1"/>
    <col min="10791" max="11008" width="9.1328125" style="18"/>
    <col min="11009" max="11009" width="35.73046875" style="18" customWidth="1"/>
    <col min="11010" max="11031" width="12.73046875" style="18" customWidth="1"/>
    <col min="11032" max="11032" width="9.1328125" style="18"/>
    <col min="11033" max="11033" width="12.73046875" style="18" customWidth="1"/>
    <col min="11034" max="11034" width="11.59765625" style="18" customWidth="1"/>
    <col min="11035" max="11040" width="9.1328125" style="18"/>
    <col min="11041" max="11041" width="11.1328125" style="18" customWidth="1"/>
    <col min="11042" max="11042" width="12" style="18" customWidth="1"/>
    <col min="11043" max="11044" width="9.1328125" style="18"/>
    <col min="11045" max="11045" width="10.1328125" style="18" customWidth="1"/>
    <col min="11046" max="11046" width="9.86328125" style="18" customWidth="1"/>
    <col min="11047" max="11264" width="9.1328125" style="18"/>
    <col min="11265" max="11265" width="35.73046875" style="18" customWidth="1"/>
    <col min="11266" max="11287" width="12.73046875" style="18" customWidth="1"/>
    <col min="11288" max="11288" width="9.1328125" style="18"/>
    <col min="11289" max="11289" width="12.73046875" style="18" customWidth="1"/>
    <col min="11290" max="11290" width="11.59765625" style="18" customWidth="1"/>
    <col min="11291" max="11296" width="9.1328125" style="18"/>
    <col min="11297" max="11297" width="11.1328125" style="18" customWidth="1"/>
    <col min="11298" max="11298" width="12" style="18" customWidth="1"/>
    <col min="11299" max="11300" width="9.1328125" style="18"/>
    <col min="11301" max="11301" width="10.1328125" style="18" customWidth="1"/>
    <col min="11302" max="11302" width="9.86328125" style="18" customWidth="1"/>
    <col min="11303" max="11520" width="9.1328125" style="18"/>
    <col min="11521" max="11521" width="35.73046875" style="18" customWidth="1"/>
    <col min="11522" max="11543" width="12.73046875" style="18" customWidth="1"/>
    <col min="11544" max="11544" width="9.1328125" style="18"/>
    <col min="11545" max="11545" width="12.73046875" style="18" customWidth="1"/>
    <col min="11546" max="11546" width="11.59765625" style="18" customWidth="1"/>
    <col min="11547" max="11552" width="9.1328125" style="18"/>
    <col min="11553" max="11553" width="11.1328125" style="18" customWidth="1"/>
    <col min="11554" max="11554" width="12" style="18" customWidth="1"/>
    <col min="11555" max="11556" width="9.1328125" style="18"/>
    <col min="11557" max="11557" width="10.1328125" style="18" customWidth="1"/>
    <col min="11558" max="11558" width="9.86328125" style="18" customWidth="1"/>
    <col min="11559" max="11776" width="9.1328125" style="18"/>
    <col min="11777" max="11777" width="35.73046875" style="18" customWidth="1"/>
    <col min="11778" max="11799" width="12.73046875" style="18" customWidth="1"/>
    <col min="11800" max="11800" width="9.1328125" style="18"/>
    <col min="11801" max="11801" width="12.73046875" style="18" customWidth="1"/>
    <col min="11802" max="11802" width="11.59765625" style="18" customWidth="1"/>
    <col min="11803" max="11808" width="9.1328125" style="18"/>
    <col min="11809" max="11809" width="11.1328125" style="18" customWidth="1"/>
    <col min="11810" max="11810" width="12" style="18" customWidth="1"/>
    <col min="11811" max="11812" width="9.1328125" style="18"/>
    <col min="11813" max="11813" width="10.1328125" style="18" customWidth="1"/>
    <col min="11814" max="11814" width="9.86328125" style="18" customWidth="1"/>
    <col min="11815" max="12032" width="9.1328125" style="18"/>
    <col min="12033" max="12033" width="35.73046875" style="18" customWidth="1"/>
    <col min="12034" max="12055" width="12.73046875" style="18" customWidth="1"/>
    <col min="12056" max="12056" width="9.1328125" style="18"/>
    <col min="12057" max="12057" width="12.73046875" style="18" customWidth="1"/>
    <col min="12058" max="12058" width="11.59765625" style="18" customWidth="1"/>
    <col min="12059" max="12064" width="9.1328125" style="18"/>
    <col min="12065" max="12065" width="11.1328125" style="18" customWidth="1"/>
    <col min="12066" max="12066" width="12" style="18" customWidth="1"/>
    <col min="12067" max="12068" width="9.1328125" style="18"/>
    <col min="12069" max="12069" width="10.1328125" style="18" customWidth="1"/>
    <col min="12070" max="12070" width="9.86328125" style="18" customWidth="1"/>
    <col min="12071" max="12288" width="9.1328125" style="18"/>
    <col min="12289" max="12289" width="35.73046875" style="18" customWidth="1"/>
    <col min="12290" max="12311" width="12.73046875" style="18" customWidth="1"/>
    <col min="12312" max="12312" width="9.1328125" style="18"/>
    <col min="12313" max="12313" width="12.73046875" style="18" customWidth="1"/>
    <col min="12314" max="12314" width="11.59765625" style="18" customWidth="1"/>
    <col min="12315" max="12320" width="9.1328125" style="18"/>
    <col min="12321" max="12321" width="11.1328125" style="18" customWidth="1"/>
    <col min="12322" max="12322" width="12" style="18" customWidth="1"/>
    <col min="12323" max="12324" width="9.1328125" style="18"/>
    <col min="12325" max="12325" width="10.1328125" style="18" customWidth="1"/>
    <col min="12326" max="12326" width="9.86328125" style="18" customWidth="1"/>
    <col min="12327" max="12544" width="9.1328125" style="18"/>
    <col min="12545" max="12545" width="35.73046875" style="18" customWidth="1"/>
    <col min="12546" max="12567" width="12.73046875" style="18" customWidth="1"/>
    <col min="12568" max="12568" width="9.1328125" style="18"/>
    <col min="12569" max="12569" width="12.73046875" style="18" customWidth="1"/>
    <col min="12570" max="12570" width="11.59765625" style="18" customWidth="1"/>
    <col min="12571" max="12576" width="9.1328125" style="18"/>
    <col min="12577" max="12577" width="11.1328125" style="18" customWidth="1"/>
    <col min="12578" max="12578" width="12" style="18" customWidth="1"/>
    <col min="12579" max="12580" width="9.1328125" style="18"/>
    <col min="12581" max="12581" width="10.1328125" style="18" customWidth="1"/>
    <col min="12582" max="12582" width="9.86328125" style="18" customWidth="1"/>
    <col min="12583" max="12800" width="9.1328125" style="18"/>
    <col min="12801" max="12801" width="35.73046875" style="18" customWidth="1"/>
    <col min="12802" max="12823" width="12.73046875" style="18" customWidth="1"/>
    <col min="12824" max="12824" width="9.1328125" style="18"/>
    <col min="12825" max="12825" width="12.73046875" style="18" customWidth="1"/>
    <col min="12826" max="12826" width="11.59765625" style="18" customWidth="1"/>
    <col min="12827" max="12832" width="9.1328125" style="18"/>
    <col min="12833" max="12833" width="11.1328125" style="18" customWidth="1"/>
    <col min="12834" max="12834" width="12" style="18" customWidth="1"/>
    <col min="12835" max="12836" width="9.1328125" style="18"/>
    <col min="12837" max="12837" width="10.1328125" style="18" customWidth="1"/>
    <col min="12838" max="12838" width="9.86328125" style="18" customWidth="1"/>
    <col min="12839" max="13056" width="9.1328125" style="18"/>
    <col min="13057" max="13057" width="35.73046875" style="18" customWidth="1"/>
    <col min="13058" max="13079" width="12.73046875" style="18" customWidth="1"/>
    <col min="13080" max="13080" width="9.1328125" style="18"/>
    <col min="13081" max="13081" width="12.73046875" style="18" customWidth="1"/>
    <col min="13082" max="13082" width="11.59765625" style="18" customWidth="1"/>
    <col min="13083" max="13088" width="9.1328125" style="18"/>
    <col min="13089" max="13089" width="11.1328125" style="18" customWidth="1"/>
    <col min="13090" max="13090" width="12" style="18" customWidth="1"/>
    <col min="13091" max="13092" width="9.1328125" style="18"/>
    <col min="13093" max="13093" width="10.1328125" style="18" customWidth="1"/>
    <col min="13094" max="13094" width="9.86328125" style="18" customWidth="1"/>
    <col min="13095" max="13312" width="9.1328125" style="18"/>
    <col min="13313" max="13313" width="35.73046875" style="18" customWidth="1"/>
    <col min="13314" max="13335" width="12.73046875" style="18" customWidth="1"/>
    <col min="13336" max="13336" width="9.1328125" style="18"/>
    <col min="13337" max="13337" width="12.73046875" style="18" customWidth="1"/>
    <col min="13338" max="13338" width="11.59765625" style="18" customWidth="1"/>
    <col min="13339" max="13344" width="9.1328125" style="18"/>
    <col min="13345" max="13345" width="11.1328125" style="18" customWidth="1"/>
    <col min="13346" max="13346" width="12" style="18" customWidth="1"/>
    <col min="13347" max="13348" width="9.1328125" style="18"/>
    <col min="13349" max="13349" width="10.1328125" style="18" customWidth="1"/>
    <col min="13350" max="13350" width="9.86328125" style="18" customWidth="1"/>
    <col min="13351" max="13568" width="9.1328125" style="18"/>
    <col min="13569" max="13569" width="35.73046875" style="18" customWidth="1"/>
    <col min="13570" max="13591" width="12.73046875" style="18" customWidth="1"/>
    <col min="13592" max="13592" width="9.1328125" style="18"/>
    <col min="13593" max="13593" width="12.73046875" style="18" customWidth="1"/>
    <col min="13594" max="13594" width="11.59765625" style="18" customWidth="1"/>
    <col min="13595" max="13600" width="9.1328125" style="18"/>
    <col min="13601" max="13601" width="11.1328125" style="18" customWidth="1"/>
    <col min="13602" max="13602" width="12" style="18" customWidth="1"/>
    <col min="13603" max="13604" width="9.1328125" style="18"/>
    <col min="13605" max="13605" width="10.1328125" style="18" customWidth="1"/>
    <col min="13606" max="13606" width="9.86328125" style="18" customWidth="1"/>
    <col min="13607" max="13824" width="9.1328125" style="18"/>
    <col min="13825" max="13825" width="35.73046875" style="18" customWidth="1"/>
    <col min="13826" max="13847" width="12.73046875" style="18" customWidth="1"/>
    <col min="13848" max="13848" width="9.1328125" style="18"/>
    <col min="13849" max="13849" width="12.73046875" style="18" customWidth="1"/>
    <col min="13850" max="13850" width="11.59765625" style="18" customWidth="1"/>
    <col min="13851" max="13856" width="9.1328125" style="18"/>
    <col min="13857" max="13857" width="11.1328125" style="18" customWidth="1"/>
    <col min="13858" max="13858" width="12" style="18" customWidth="1"/>
    <col min="13859" max="13860" width="9.1328125" style="18"/>
    <col min="13861" max="13861" width="10.1328125" style="18" customWidth="1"/>
    <col min="13862" max="13862" width="9.86328125" style="18" customWidth="1"/>
    <col min="13863" max="14080" width="9.1328125" style="18"/>
    <col min="14081" max="14081" width="35.73046875" style="18" customWidth="1"/>
    <col min="14082" max="14103" width="12.73046875" style="18" customWidth="1"/>
    <col min="14104" max="14104" width="9.1328125" style="18"/>
    <col min="14105" max="14105" width="12.73046875" style="18" customWidth="1"/>
    <col min="14106" max="14106" width="11.59765625" style="18" customWidth="1"/>
    <col min="14107" max="14112" width="9.1328125" style="18"/>
    <col min="14113" max="14113" width="11.1328125" style="18" customWidth="1"/>
    <col min="14114" max="14114" width="12" style="18" customWidth="1"/>
    <col min="14115" max="14116" width="9.1328125" style="18"/>
    <col min="14117" max="14117" width="10.1328125" style="18" customWidth="1"/>
    <col min="14118" max="14118" width="9.86328125" style="18" customWidth="1"/>
    <col min="14119" max="14336" width="9.1328125" style="18"/>
    <col min="14337" max="14337" width="35.73046875" style="18" customWidth="1"/>
    <col min="14338" max="14359" width="12.73046875" style="18" customWidth="1"/>
    <col min="14360" max="14360" width="9.1328125" style="18"/>
    <col min="14361" max="14361" width="12.73046875" style="18" customWidth="1"/>
    <col min="14362" max="14362" width="11.59765625" style="18" customWidth="1"/>
    <col min="14363" max="14368" width="9.1328125" style="18"/>
    <col min="14369" max="14369" width="11.1328125" style="18" customWidth="1"/>
    <col min="14370" max="14370" width="12" style="18" customWidth="1"/>
    <col min="14371" max="14372" width="9.1328125" style="18"/>
    <col min="14373" max="14373" width="10.1328125" style="18" customWidth="1"/>
    <col min="14374" max="14374" width="9.86328125" style="18" customWidth="1"/>
    <col min="14375" max="14592" width="9.1328125" style="18"/>
    <col min="14593" max="14593" width="35.73046875" style="18" customWidth="1"/>
    <col min="14594" max="14615" width="12.73046875" style="18" customWidth="1"/>
    <col min="14616" max="14616" width="9.1328125" style="18"/>
    <col min="14617" max="14617" width="12.73046875" style="18" customWidth="1"/>
    <col min="14618" max="14618" width="11.59765625" style="18" customWidth="1"/>
    <col min="14619" max="14624" width="9.1328125" style="18"/>
    <col min="14625" max="14625" width="11.1328125" style="18" customWidth="1"/>
    <col min="14626" max="14626" width="12" style="18" customWidth="1"/>
    <col min="14627" max="14628" width="9.1328125" style="18"/>
    <col min="14629" max="14629" width="10.1328125" style="18" customWidth="1"/>
    <col min="14630" max="14630" width="9.86328125" style="18" customWidth="1"/>
    <col min="14631" max="14848" width="9.1328125" style="18"/>
    <col min="14849" max="14849" width="35.73046875" style="18" customWidth="1"/>
    <col min="14850" max="14871" width="12.73046875" style="18" customWidth="1"/>
    <col min="14872" max="14872" width="9.1328125" style="18"/>
    <col min="14873" max="14873" width="12.73046875" style="18" customWidth="1"/>
    <col min="14874" max="14874" width="11.59765625" style="18" customWidth="1"/>
    <col min="14875" max="14880" width="9.1328125" style="18"/>
    <col min="14881" max="14881" width="11.1328125" style="18" customWidth="1"/>
    <col min="14882" max="14882" width="12" style="18" customWidth="1"/>
    <col min="14883" max="14884" width="9.1328125" style="18"/>
    <col min="14885" max="14885" width="10.1328125" style="18" customWidth="1"/>
    <col min="14886" max="14886" width="9.86328125" style="18" customWidth="1"/>
    <col min="14887" max="15104" width="9.1328125" style="18"/>
    <col min="15105" max="15105" width="35.73046875" style="18" customWidth="1"/>
    <col min="15106" max="15127" width="12.73046875" style="18" customWidth="1"/>
    <col min="15128" max="15128" width="9.1328125" style="18"/>
    <col min="15129" max="15129" width="12.73046875" style="18" customWidth="1"/>
    <col min="15130" max="15130" width="11.59765625" style="18" customWidth="1"/>
    <col min="15131" max="15136" width="9.1328125" style="18"/>
    <col min="15137" max="15137" width="11.1328125" style="18" customWidth="1"/>
    <col min="15138" max="15138" width="12" style="18" customWidth="1"/>
    <col min="15139" max="15140" width="9.1328125" style="18"/>
    <col min="15141" max="15141" width="10.1328125" style="18" customWidth="1"/>
    <col min="15142" max="15142" width="9.86328125" style="18" customWidth="1"/>
    <col min="15143" max="15360" width="9.1328125" style="18"/>
    <col min="15361" max="15361" width="35.73046875" style="18" customWidth="1"/>
    <col min="15362" max="15383" width="12.73046875" style="18" customWidth="1"/>
    <col min="15384" max="15384" width="9.1328125" style="18"/>
    <col min="15385" max="15385" width="12.73046875" style="18" customWidth="1"/>
    <col min="15386" max="15386" width="11.59765625" style="18" customWidth="1"/>
    <col min="15387" max="15392" width="9.1328125" style="18"/>
    <col min="15393" max="15393" width="11.1328125" style="18" customWidth="1"/>
    <col min="15394" max="15394" width="12" style="18" customWidth="1"/>
    <col min="15395" max="15396" width="9.1328125" style="18"/>
    <col min="15397" max="15397" width="10.1328125" style="18" customWidth="1"/>
    <col min="15398" max="15398" width="9.86328125" style="18" customWidth="1"/>
    <col min="15399" max="15616" width="9.1328125" style="18"/>
    <col min="15617" max="15617" width="35.73046875" style="18" customWidth="1"/>
    <col min="15618" max="15639" width="12.73046875" style="18" customWidth="1"/>
    <col min="15640" max="15640" width="9.1328125" style="18"/>
    <col min="15641" max="15641" width="12.73046875" style="18" customWidth="1"/>
    <col min="15642" max="15642" width="11.59765625" style="18" customWidth="1"/>
    <col min="15643" max="15648" width="9.1328125" style="18"/>
    <col min="15649" max="15649" width="11.1328125" style="18" customWidth="1"/>
    <col min="15650" max="15650" width="12" style="18" customWidth="1"/>
    <col min="15651" max="15652" width="9.1328125" style="18"/>
    <col min="15653" max="15653" width="10.1328125" style="18" customWidth="1"/>
    <col min="15654" max="15654" width="9.86328125" style="18" customWidth="1"/>
    <col min="15655" max="15872" width="9.1328125" style="18"/>
    <col min="15873" max="15873" width="35.73046875" style="18" customWidth="1"/>
    <col min="15874" max="15895" width="12.73046875" style="18" customWidth="1"/>
    <col min="15896" max="15896" width="9.1328125" style="18"/>
    <col min="15897" max="15897" width="12.73046875" style="18" customWidth="1"/>
    <col min="15898" max="15898" width="11.59765625" style="18" customWidth="1"/>
    <col min="15899" max="15904" width="9.1328125" style="18"/>
    <col min="15905" max="15905" width="11.1328125" style="18" customWidth="1"/>
    <col min="15906" max="15906" width="12" style="18" customWidth="1"/>
    <col min="15907" max="15908" width="9.1328125" style="18"/>
    <col min="15909" max="15909" width="10.1328125" style="18" customWidth="1"/>
    <col min="15910" max="15910" width="9.86328125" style="18" customWidth="1"/>
    <col min="15911" max="16128" width="9.1328125" style="18"/>
    <col min="16129" max="16129" width="35.73046875" style="18" customWidth="1"/>
    <col min="16130" max="16151" width="12.73046875" style="18" customWidth="1"/>
    <col min="16152" max="16152" width="9.1328125" style="18"/>
    <col min="16153" max="16153" width="12.73046875" style="18" customWidth="1"/>
    <col min="16154" max="16154" width="11.59765625" style="18" customWidth="1"/>
    <col min="16155" max="16160" width="9.1328125" style="18"/>
    <col min="16161" max="16161" width="11.1328125" style="18" customWidth="1"/>
    <col min="16162" max="16162" width="12" style="18" customWidth="1"/>
    <col min="16163" max="16164" width="9.1328125" style="18"/>
    <col min="16165" max="16165" width="10.1328125" style="18" customWidth="1"/>
    <col min="16166" max="16166" width="9.86328125" style="18" customWidth="1"/>
    <col min="16167" max="16384" width="9.1328125" style="18"/>
  </cols>
  <sheetData>
    <row r="1" spans="1:38" ht="42.75" customHeight="1" x14ac:dyDescent="0.4">
      <c r="A1" s="147" t="s">
        <v>264</v>
      </c>
      <c r="B1" s="148"/>
      <c r="C1" s="145" t="s">
        <v>318</v>
      </c>
      <c r="D1" s="146"/>
      <c r="E1" s="145" t="s">
        <v>310</v>
      </c>
      <c r="F1" s="146"/>
      <c r="G1" s="145" t="s">
        <v>311</v>
      </c>
      <c r="H1" s="146"/>
      <c r="I1" s="145" t="s">
        <v>312</v>
      </c>
      <c r="J1" s="146"/>
      <c r="K1" s="145" t="s">
        <v>326</v>
      </c>
      <c r="L1" s="146"/>
      <c r="M1" s="145" t="s">
        <v>313</v>
      </c>
      <c r="N1" s="146"/>
      <c r="O1" s="145" t="s">
        <v>314</v>
      </c>
      <c r="P1" s="146"/>
      <c r="Q1" s="145" t="s">
        <v>315</v>
      </c>
      <c r="R1" s="146"/>
      <c r="S1" s="145" t="s">
        <v>316</v>
      </c>
      <c r="T1" s="146"/>
      <c r="U1" s="145" t="s">
        <v>317</v>
      </c>
      <c r="V1" s="146"/>
      <c r="W1" s="145" t="s">
        <v>319</v>
      </c>
      <c r="X1" s="146"/>
      <c r="Y1" s="145" t="s">
        <v>320</v>
      </c>
      <c r="Z1" s="146"/>
      <c r="AA1" s="145" t="s">
        <v>321</v>
      </c>
      <c r="AB1" s="146"/>
      <c r="AC1" s="145" t="s">
        <v>322</v>
      </c>
      <c r="AD1" s="146"/>
      <c r="AE1" s="145" t="s">
        <v>323</v>
      </c>
      <c r="AF1" s="146"/>
      <c r="AG1" s="149" t="s">
        <v>325</v>
      </c>
      <c r="AH1" s="150"/>
      <c r="AI1" s="145" t="s">
        <v>327</v>
      </c>
      <c r="AJ1" s="146"/>
      <c r="AK1" s="145" t="s">
        <v>324</v>
      </c>
      <c r="AL1" s="146"/>
    </row>
    <row r="2" spans="1:38" x14ac:dyDescent="0.4">
      <c r="A2" s="143" t="s">
        <v>265</v>
      </c>
      <c r="B2" s="144"/>
      <c r="C2" s="139">
        <v>10</v>
      </c>
      <c r="D2" s="140"/>
      <c r="E2" s="139">
        <v>80</v>
      </c>
      <c r="F2" s="140"/>
      <c r="G2" s="139">
        <v>21</v>
      </c>
      <c r="H2" s="140"/>
      <c r="I2" s="139">
        <v>50</v>
      </c>
      <c r="J2" s="140"/>
      <c r="K2" s="139">
        <v>76</v>
      </c>
      <c r="L2" s="140"/>
      <c r="M2" s="139">
        <v>293</v>
      </c>
      <c r="N2" s="140"/>
      <c r="O2" s="139">
        <v>172</v>
      </c>
      <c r="P2" s="140"/>
      <c r="Q2" s="139">
        <v>100</v>
      </c>
      <c r="R2" s="140"/>
      <c r="S2" s="139">
        <v>150</v>
      </c>
      <c r="T2" s="140"/>
      <c r="U2" s="139">
        <v>50</v>
      </c>
      <c r="V2" s="140"/>
      <c r="W2" s="139">
        <v>54</v>
      </c>
      <c r="X2" s="140"/>
      <c r="Y2" s="139">
        <v>121</v>
      </c>
      <c r="Z2" s="140"/>
      <c r="AA2" s="139">
        <v>25</v>
      </c>
      <c r="AB2" s="140"/>
      <c r="AC2" s="139">
        <v>96</v>
      </c>
      <c r="AD2" s="140"/>
      <c r="AE2" s="139">
        <v>41</v>
      </c>
      <c r="AF2" s="140"/>
      <c r="AG2" s="141">
        <v>100</v>
      </c>
      <c r="AH2" s="142"/>
      <c r="AI2" s="139">
        <v>100</v>
      </c>
      <c r="AJ2" s="140"/>
      <c r="AK2" s="139">
        <v>79</v>
      </c>
      <c r="AL2" s="140"/>
    </row>
    <row r="3" spans="1:38" ht="51" x14ac:dyDescent="0.4">
      <c r="A3" s="68" t="s">
        <v>260</v>
      </c>
      <c r="B3" s="69" t="s">
        <v>261</v>
      </c>
      <c r="C3" s="34" t="s">
        <v>262</v>
      </c>
      <c r="D3" s="35" t="s">
        <v>263</v>
      </c>
      <c r="E3" s="34" t="s">
        <v>262</v>
      </c>
      <c r="F3" s="35" t="s">
        <v>263</v>
      </c>
      <c r="G3" s="34" t="s">
        <v>262</v>
      </c>
      <c r="H3" s="35" t="s">
        <v>263</v>
      </c>
      <c r="I3" s="34" t="s">
        <v>262</v>
      </c>
      <c r="J3" s="35" t="s">
        <v>263</v>
      </c>
      <c r="K3" s="34" t="s">
        <v>262</v>
      </c>
      <c r="L3" s="35" t="s">
        <v>263</v>
      </c>
      <c r="M3" s="34" t="s">
        <v>262</v>
      </c>
      <c r="N3" s="35" t="s">
        <v>263</v>
      </c>
      <c r="O3" s="34" t="s">
        <v>262</v>
      </c>
      <c r="P3" s="35" t="s">
        <v>263</v>
      </c>
      <c r="Q3" s="34" t="s">
        <v>262</v>
      </c>
      <c r="R3" s="35" t="s">
        <v>263</v>
      </c>
      <c r="S3" s="34" t="s">
        <v>262</v>
      </c>
      <c r="T3" s="35" t="s">
        <v>263</v>
      </c>
      <c r="U3" s="34" t="s">
        <v>262</v>
      </c>
      <c r="V3" s="35" t="s">
        <v>263</v>
      </c>
      <c r="W3" s="34" t="s">
        <v>262</v>
      </c>
      <c r="X3" s="35" t="s">
        <v>263</v>
      </c>
      <c r="Y3" s="34" t="s">
        <v>262</v>
      </c>
      <c r="Z3" s="35" t="s">
        <v>263</v>
      </c>
      <c r="AA3" s="34" t="s">
        <v>262</v>
      </c>
      <c r="AB3" s="35" t="s">
        <v>263</v>
      </c>
      <c r="AC3" s="34" t="s">
        <v>262</v>
      </c>
      <c r="AD3" s="35" t="s">
        <v>263</v>
      </c>
      <c r="AE3" s="34" t="s">
        <v>262</v>
      </c>
      <c r="AF3" s="35" t="s">
        <v>263</v>
      </c>
      <c r="AG3" s="34" t="s">
        <v>262</v>
      </c>
      <c r="AH3" s="35" t="s">
        <v>263</v>
      </c>
      <c r="AI3" s="34" t="s">
        <v>262</v>
      </c>
      <c r="AJ3" s="35" t="s">
        <v>263</v>
      </c>
      <c r="AK3" s="34" t="s">
        <v>262</v>
      </c>
      <c r="AL3" s="35" t="s">
        <v>263</v>
      </c>
    </row>
    <row r="4" spans="1:38" ht="27.95" customHeight="1" x14ac:dyDescent="0.4">
      <c r="A4" s="136" t="s">
        <v>267</v>
      </c>
      <c r="B4" s="69">
        <v>0</v>
      </c>
      <c r="C4" s="42">
        <v>0</v>
      </c>
      <c r="D4" s="43"/>
      <c r="E4" s="42">
        <v>0</v>
      </c>
      <c r="F4" s="43"/>
      <c r="G4" s="42">
        <v>0</v>
      </c>
      <c r="H4" s="43"/>
      <c r="I4" s="42">
        <v>22</v>
      </c>
      <c r="J4" s="43"/>
      <c r="K4" s="42">
        <v>3</v>
      </c>
      <c r="L4" s="43"/>
      <c r="M4" s="42">
        <v>12</v>
      </c>
      <c r="N4" s="43"/>
      <c r="O4" s="42">
        <v>2</v>
      </c>
      <c r="P4" s="43"/>
      <c r="Q4" s="42">
        <v>1</v>
      </c>
      <c r="R4" s="43"/>
      <c r="S4" s="42">
        <v>0</v>
      </c>
      <c r="T4" s="43"/>
      <c r="U4" s="42">
        <v>0</v>
      </c>
      <c r="V4" s="43"/>
      <c r="W4" s="42">
        <v>4</v>
      </c>
      <c r="X4" s="43"/>
      <c r="Y4" s="42">
        <v>0</v>
      </c>
      <c r="Z4" s="43"/>
      <c r="AA4" s="42">
        <v>0</v>
      </c>
      <c r="AB4" s="43"/>
      <c r="AC4" s="42">
        <v>2</v>
      </c>
      <c r="AD4" s="43"/>
      <c r="AE4" s="42">
        <v>4</v>
      </c>
      <c r="AF4" s="43"/>
      <c r="AG4" s="42">
        <v>3</v>
      </c>
      <c r="AH4" s="43"/>
      <c r="AI4" s="42">
        <v>0</v>
      </c>
      <c r="AJ4" s="43"/>
      <c r="AK4" s="42">
        <v>3</v>
      </c>
      <c r="AL4" s="43"/>
    </row>
    <row r="5" spans="1:38" ht="27.95" customHeight="1" x14ac:dyDescent="0.4">
      <c r="A5" s="136"/>
      <c r="B5" s="69">
        <v>5</v>
      </c>
      <c r="C5" s="42">
        <v>0</v>
      </c>
      <c r="D5" s="131">
        <f>C5+C6</f>
        <v>10</v>
      </c>
      <c r="E5" s="42">
        <v>13</v>
      </c>
      <c r="F5" s="131">
        <f>E5+E6</f>
        <v>80</v>
      </c>
      <c r="G5" s="42">
        <v>5</v>
      </c>
      <c r="H5" s="131">
        <f>G5+G6</f>
        <v>21</v>
      </c>
      <c r="I5" s="42">
        <v>0</v>
      </c>
      <c r="J5" s="131">
        <f>I5+I6</f>
        <v>28</v>
      </c>
      <c r="K5" s="42">
        <v>27</v>
      </c>
      <c r="L5" s="131">
        <f>K5+K6</f>
        <v>73</v>
      </c>
      <c r="M5" s="42">
        <v>25</v>
      </c>
      <c r="N5" s="131">
        <f>M5+M6</f>
        <v>281</v>
      </c>
      <c r="O5" s="42">
        <v>52</v>
      </c>
      <c r="P5" s="131">
        <f>O5+O6</f>
        <v>170</v>
      </c>
      <c r="Q5" s="42">
        <v>17</v>
      </c>
      <c r="R5" s="131">
        <f>Q5+Q6</f>
        <v>99</v>
      </c>
      <c r="S5" s="42">
        <v>0</v>
      </c>
      <c r="T5" s="131">
        <f>S5+S6</f>
        <v>150</v>
      </c>
      <c r="U5" s="42">
        <v>44</v>
      </c>
      <c r="V5" s="131">
        <f>U5+U6</f>
        <v>50</v>
      </c>
      <c r="W5" s="42">
        <v>39</v>
      </c>
      <c r="X5" s="131">
        <f>W5+W6</f>
        <v>50</v>
      </c>
      <c r="Y5" s="42">
        <v>12</v>
      </c>
      <c r="Z5" s="131">
        <f>Y5+Y6</f>
        <v>121</v>
      </c>
      <c r="AA5" s="42">
        <v>9</v>
      </c>
      <c r="AB5" s="131">
        <f>AA5+AA6</f>
        <v>25</v>
      </c>
      <c r="AC5" s="42">
        <v>32</v>
      </c>
      <c r="AD5" s="131">
        <f>AC5+AC6</f>
        <v>94</v>
      </c>
      <c r="AE5" s="42">
        <v>16</v>
      </c>
      <c r="AF5" s="131">
        <f>AE5+AE6</f>
        <v>37</v>
      </c>
      <c r="AG5" s="42">
        <v>47</v>
      </c>
      <c r="AH5" s="132">
        <f>AG5+AG6</f>
        <v>97</v>
      </c>
      <c r="AI5" s="42">
        <v>0</v>
      </c>
      <c r="AJ5" s="131">
        <f>AI5+AI6</f>
        <v>100</v>
      </c>
      <c r="AK5" s="42">
        <v>36</v>
      </c>
      <c r="AL5" s="131">
        <f>AK5+AK6</f>
        <v>76</v>
      </c>
    </row>
    <row r="6" spans="1:38" ht="27.95" customHeight="1" x14ac:dyDescent="0.4">
      <c r="A6" s="136"/>
      <c r="B6" s="69">
        <v>10</v>
      </c>
      <c r="C6" s="42">
        <v>10</v>
      </c>
      <c r="D6" s="131"/>
      <c r="E6" s="42">
        <v>67</v>
      </c>
      <c r="F6" s="131"/>
      <c r="G6" s="42">
        <v>16</v>
      </c>
      <c r="H6" s="131"/>
      <c r="I6" s="42">
        <v>28</v>
      </c>
      <c r="J6" s="131"/>
      <c r="K6" s="42">
        <v>46</v>
      </c>
      <c r="L6" s="131"/>
      <c r="M6" s="42">
        <v>256</v>
      </c>
      <c r="N6" s="131"/>
      <c r="O6" s="42">
        <v>118</v>
      </c>
      <c r="P6" s="131"/>
      <c r="Q6" s="42">
        <v>82</v>
      </c>
      <c r="R6" s="131"/>
      <c r="S6" s="42">
        <v>150</v>
      </c>
      <c r="T6" s="131"/>
      <c r="U6" s="42">
        <v>6</v>
      </c>
      <c r="V6" s="131"/>
      <c r="W6" s="42">
        <v>11</v>
      </c>
      <c r="X6" s="131"/>
      <c r="Y6" s="42">
        <v>109</v>
      </c>
      <c r="Z6" s="131"/>
      <c r="AA6" s="42">
        <v>16</v>
      </c>
      <c r="AB6" s="131"/>
      <c r="AC6" s="42">
        <v>62</v>
      </c>
      <c r="AD6" s="131"/>
      <c r="AE6" s="42">
        <v>21</v>
      </c>
      <c r="AF6" s="131"/>
      <c r="AG6" s="42">
        <v>50</v>
      </c>
      <c r="AH6" s="133"/>
      <c r="AI6" s="42">
        <v>100</v>
      </c>
      <c r="AJ6" s="131"/>
      <c r="AK6" s="42">
        <v>40</v>
      </c>
      <c r="AL6" s="131"/>
    </row>
    <row r="7" spans="1:38" x14ac:dyDescent="0.4">
      <c r="A7" s="127" t="s">
        <v>266</v>
      </c>
      <c r="B7" s="128"/>
      <c r="C7" s="44">
        <f>C4+C5+C6</f>
        <v>10</v>
      </c>
      <c r="D7" s="36"/>
      <c r="E7" s="44">
        <f>E4+E5+E6</f>
        <v>80</v>
      </c>
      <c r="F7" s="36"/>
      <c r="G7" s="44">
        <f>G4+G5+G6</f>
        <v>21</v>
      </c>
      <c r="H7" s="36"/>
      <c r="I7" s="44">
        <f>I4+I5+I6</f>
        <v>50</v>
      </c>
      <c r="J7" s="36"/>
      <c r="K7" s="44">
        <f>K4+K5+K6</f>
        <v>76</v>
      </c>
      <c r="L7" s="36"/>
      <c r="M7" s="44">
        <f>M4+M5+M6</f>
        <v>293</v>
      </c>
      <c r="N7" s="36"/>
      <c r="O7" s="44">
        <f>O4+O5+O6</f>
        <v>172</v>
      </c>
      <c r="P7" s="36"/>
      <c r="Q7" s="44">
        <f>Q4+Q5+Q6</f>
        <v>100</v>
      </c>
      <c r="R7" s="36"/>
      <c r="S7" s="44">
        <f>S4+S5+S6</f>
        <v>150</v>
      </c>
      <c r="T7" s="36"/>
      <c r="U7" s="44">
        <f>U4+U5+U6</f>
        <v>50</v>
      </c>
      <c r="V7" s="36"/>
      <c r="W7" s="44">
        <f>W4+W5+W6</f>
        <v>54</v>
      </c>
      <c r="X7" s="36"/>
      <c r="Y7" s="44">
        <f>Y4+Y5+Y6</f>
        <v>121</v>
      </c>
      <c r="Z7" s="36"/>
      <c r="AA7" s="44">
        <f>AA4+AA5+AA6</f>
        <v>25</v>
      </c>
      <c r="AB7" s="36"/>
      <c r="AC7" s="44">
        <f>AC4+AC5+AC6</f>
        <v>96</v>
      </c>
      <c r="AD7" s="36"/>
      <c r="AE7" s="44">
        <f>AE4+AE5+AE6</f>
        <v>41</v>
      </c>
      <c r="AF7" s="36"/>
      <c r="AG7" s="44">
        <f>AG4+AG5+AG6</f>
        <v>100</v>
      </c>
      <c r="AH7" s="36"/>
      <c r="AI7" s="44">
        <f>AI4+AI5+AI6</f>
        <v>100</v>
      </c>
      <c r="AJ7" s="36"/>
      <c r="AK7" s="44">
        <f>AK4+AK5+AK6</f>
        <v>79</v>
      </c>
      <c r="AL7" s="36"/>
    </row>
    <row r="8" spans="1:38" x14ac:dyDescent="0.4">
      <c r="A8" s="137" t="s">
        <v>269</v>
      </c>
      <c r="B8" s="138"/>
      <c r="C8" s="30"/>
      <c r="D8" s="52">
        <f>D5/C7*100</f>
        <v>100</v>
      </c>
      <c r="E8" s="30"/>
      <c r="F8" s="52">
        <f>F5/E7*100</f>
        <v>100</v>
      </c>
      <c r="G8" s="30"/>
      <c r="H8" s="52">
        <f>H5/G7*100</f>
        <v>100</v>
      </c>
      <c r="I8" s="30"/>
      <c r="J8" s="52">
        <f>J5/I7*100</f>
        <v>56.000000000000007</v>
      </c>
      <c r="K8" s="30"/>
      <c r="L8" s="52">
        <f>L5/K7*100</f>
        <v>96.05263157894737</v>
      </c>
      <c r="M8" s="30"/>
      <c r="N8" s="52">
        <f>N5/M7*100</f>
        <v>95.904436860068259</v>
      </c>
      <c r="O8" s="30"/>
      <c r="P8" s="52">
        <f>P5/O7*100</f>
        <v>98.837209302325576</v>
      </c>
      <c r="Q8" s="30"/>
      <c r="R8" s="52">
        <f>R5/Q7*100</f>
        <v>99</v>
      </c>
      <c r="S8" s="30"/>
      <c r="T8" s="52">
        <f>T5/S7*100</f>
        <v>100</v>
      </c>
      <c r="U8" s="30"/>
      <c r="V8" s="52">
        <f>V5/U7*100</f>
        <v>100</v>
      </c>
      <c r="W8" s="30"/>
      <c r="X8" s="52">
        <f>X5/W7*100</f>
        <v>92.592592592592595</v>
      </c>
      <c r="Y8" s="30"/>
      <c r="Z8" s="52">
        <f>Z5/Y7*100</f>
        <v>100</v>
      </c>
      <c r="AA8" s="30"/>
      <c r="AB8" s="52">
        <f>AB5/AA7*100</f>
        <v>100</v>
      </c>
      <c r="AC8" s="30"/>
      <c r="AD8" s="52">
        <f>AD5/AC7*100</f>
        <v>97.916666666666657</v>
      </c>
      <c r="AE8" s="30"/>
      <c r="AF8" s="52">
        <f>AF5/AE7*100</f>
        <v>90.243902439024396</v>
      </c>
      <c r="AG8" s="30"/>
      <c r="AH8" s="52">
        <f>AH5/AG7*100</f>
        <v>97</v>
      </c>
      <c r="AI8" s="30"/>
      <c r="AJ8" s="52">
        <f>AJ5/AI7*100</f>
        <v>100</v>
      </c>
      <c r="AK8" s="30"/>
      <c r="AL8" s="52">
        <f>AL5/AK7*100</f>
        <v>96.202531645569621</v>
      </c>
    </row>
    <row r="9" spans="1:38" ht="27.95" customHeight="1" x14ac:dyDescent="0.4">
      <c r="A9" s="136" t="s">
        <v>268</v>
      </c>
      <c r="B9" s="69">
        <v>0</v>
      </c>
      <c r="C9" s="42">
        <v>0</v>
      </c>
      <c r="D9" s="43"/>
      <c r="E9" s="42">
        <v>15</v>
      </c>
      <c r="F9" s="43"/>
      <c r="G9" s="42">
        <v>0</v>
      </c>
      <c r="H9" s="43"/>
      <c r="I9" s="42">
        <v>12</v>
      </c>
      <c r="J9" s="43"/>
      <c r="K9" s="42">
        <v>3</v>
      </c>
      <c r="L9" s="43"/>
      <c r="M9" s="42">
        <v>12</v>
      </c>
      <c r="N9" s="43"/>
      <c r="O9" s="42">
        <v>1</v>
      </c>
      <c r="P9" s="43"/>
      <c r="Q9" s="42">
        <v>10</v>
      </c>
      <c r="R9" s="43"/>
      <c r="S9" s="42">
        <v>0</v>
      </c>
      <c r="T9" s="43"/>
      <c r="U9" s="42">
        <v>0</v>
      </c>
      <c r="V9" s="43"/>
      <c r="W9" s="42">
        <v>1</v>
      </c>
      <c r="X9" s="43"/>
      <c r="Y9" s="42">
        <v>5</v>
      </c>
      <c r="Z9" s="43"/>
      <c r="AA9" s="42">
        <v>0</v>
      </c>
      <c r="AB9" s="43"/>
      <c r="AC9" s="42">
        <v>3</v>
      </c>
      <c r="AD9" s="43"/>
      <c r="AE9" s="42">
        <v>0</v>
      </c>
      <c r="AF9" s="43"/>
      <c r="AG9" s="42">
        <v>2</v>
      </c>
      <c r="AH9" s="43"/>
      <c r="AI9" s="42">
        <v>0</v>
      </c>
      <c r="AJ9" s="43"/>
      <c r="AK9" s="42">
        <v>4</v>
      </c>
      <c r="AL9" s="43"/>
    </row>
    <row r="10" spans="1:38" ht="27.95" customHeight="1" x14ac:dyDescent="0.4">
      <c r="A10" s="136"/>
      <c r="B10" s="69">
        <v>5</v>
      </c>
      <c r="C10" s="42">
        <v>0</v>
      </c>
      <c r="D10" s="131">
        <f>C10+C11</f>
        <v>10</v>
      </c>
      <c r="E10" s="42">
        <v>7</v>
      </c>
      <c r="F10" s="131">
        <f>E10+E11</f>
        <v>65</v>
      </c>
      <c r="G10" s="42">
        <v>5</v>
      </c>
      <c r="H10" s="131">
        <f>G10+G11</f>
        <v>21</v>
      </c>
      <c r="I10" s="42">
        <v>10</v>
      </c>
      <c r="J10" s="131">
        <f>I10+I11</f>
        <v>38</v>
      </c>
      <c r="K10" s="42">
        <v>8</v>
      </c>
      <c r="L10" s="131">
        <f>K10+K11</f>
        <v>73</v>
      </c>
      <c r="M10" s="42">
        <v>238</v>
      </c>
      <c r="N10" s="131">
        <f>M10+M11</f>
        <v>281</v>
      </c>
      <c r="O10" s="42">
        <v>60</v>
      </c>
      <c r="P10" s="131">
        <f>O10+O11</f>
        <v>171</v>
      </c>
      <c r="Q10" s="42">
        <v>7</v>
      </c>
      <c r="R10" s="131">
        <f>Q10+Q11</f>
        <v>90</v>
      </c>
      <c r="S10" s="42">
        <v>3</v>
      </c>
      <c r="T10" s="131">
        <f>S10+S11</f>
        <v>150</v>
      </c>
      <c r="U10" s="42">
        <v>48</v>
      </c>
      <c r="V10" s="131">
        <f>U10+U11</f>
        <v>50</v>
      </c>
      <c r="W10" s="42">
        <v>40</v>
      </c>
      <c r="X10" s="131">
        <f>W10+W11</f>
        <v>53</v>
      </c>
      <c r="Y10" s="42">
        <v>2</v>
      </c>
      <c r="Z10" s="131">
        <f>Y10+Y11</f>
        <v>116</v>
      </c>
      <c r="AA10" s="42">
        <v>13</v>
      </c>
      <c r="AB10" s="131">
        <f>AA10+AA11</f>
        <v>25</v>
      </c>
      <c r="AC10" s="42">
        <v>29</v>
      </c>
      <c r="AD10" s="131">
        <f>AC10+AC11</f>
        <v>93</v>
      </c>
      <c r="AE10" s="42">
        <v>3</v>
      </c>
      <c r="AF10" s="131">
        <f>AE10+AE11</f>
        <v>41</v>
      </c>
      <c r="AG10" s="42">
        <v>13</v>
      </c>
      <c r="AH10" s="132">
        <f>AG10+AG11</f>
        <v>98</v>
      </c>
      <c r="AI10" s="42">
        <v>0</v>
      </c>
      <c r="AJ10" s="131">
        <f>AI10+AI11</f>
        <v>100</v>
      </c>
      <c r="AK10" s="42">
        <v>4</v>
      </c>
      <c r="AL10" s="131">
        <f>AK10+AK11</f>
        <v>75</v>
      </c>
    </row>
    <row r="11" spans="1:38" ht="27.95" customHeight="1" x14ac:dyDescent="0.4">
      <c r="A11" s="136"/>
      <c r="B11" s="69">
        <v>10</v>
      </c>
      <c r="C11" s="42">
        <v>10</v>
      </c>
      <c r="D11" s="131"/>
      <c r="E11" s="42">
        <v>58</v>
      </c>
      <c r="F11" s="131"/>
      <c r="G11" s="42">
        <v>16</v>
      </c>
      <c r="H11" s="131"/>
      <c r="I11" s="42">
        <v>28</v>
      </c>
      <c r="J11" s="131"/>
      <c r="K11" s="42">
        <v>65</v>
      </c>
      <c r="L11" s="131"/>
      <c r="M11" s="42">
        <v>43</v>
      </c>
      <c r="N11" s="131"/>
      <c r="O11" s="42">
        <v>111</v>
      </c>
      <c r="P11" s="131"/>
      <c r="Q11" s="42">
        <v>83</v>
      </c>
      <c r="R11" s="131"/>
      <c r="S11" s="42">
        <v>147</v>
      </c>
      <c r="T11" s="131"/>
      <c r="U11" s="42">
        <v>2</v>
      </c>
      <c r="V11" s="131"/>
      <c r="W11" s="42">
        <v>13</v>
      </c>
      <c r="X11" s="131"/>
      <c r="Y11" s="42">
        <v>114</v>
      </c>
      <c r="Z11" s="131"/>
      <c r="AA11" s="42">
        <v>12</v>
      </c>
      <c r="AB11" s="131"/>
      <c r="AC11" s="42">
        <v>64</v>
      </c>
      <c r="AD11" s="131"/>
      <c r="AE11" s="42">
        <v>38</v>
      </c>
      <c r="AF11" s="131"/>
      <c r="AG11" s="42">
        <v>85</v>
      </c>
      <c r="AH11" s="133"/>
      <c r="AI11" s="42">
        <v>100</v>
      </c>
      <c r="AJ11" s="131"/>
      <c r="AK11" s="42">
        <v>71</v>
      </c>
      <c r="AL11" s="131"/>
    </row>
    <row r="12" spans="1:38" x14ac:dyDescent="0.4">
      <c r="A12" s="127" t="s">
        <v>266</v>
      </c>
      <c r="B12" s="128"/>
      <c r="C12" s="44">
        <f>C9+C10+C11</f>
        <v>10</v>
      </c>
      <c r="D12" s="36"/>
      <c r="E12" s="44">
        <f>E9+E10+E11</f>
        <v>80</v>
      </c>
      <c r="F12" s="36"/>
      <c r="G12" s="44">
        <f>G9+G10+G11</f>
        <v>21</v>
      </c>
      <c r="H12" s="36"/>
      <c r="I12" s="44">
        <f>I9+I10+I11</f>
        <v>50</v>
      </c>
      <c r="J12" s="36"/>
      <c r="K12" s="44">
        <f>K9+K10+K11</f>
        <v>76</v>
      </c>
      <c r="L12" s="36"/>
      <c r="M12" s="44">
        <f>M9+M10+M11</f>
        <v>293</v>
      </c>
      <c r="N12" s="36"/>
      <c r="O12" s="44">
        <f>O9+O10+O11</f>
        <v>172</v>
      </c>
      <c r="P12" s="36"/>
      <c r="Q12" s="44">
        <f>Q9+Q10+Q11</f>
        <v>100</v>
      </c>
      <c r="R12" s="36"/>
      <c r="S12" s="44">
        <f>S9+S10+S11</f>
        <v>150</v>
      </c>
      <c r="T12" s="36"/>
      <c r="U12" s="44">
        <f>U9+U10+U11</f>
        <v>50</v>
      </c>
      <c r="V12" s="36"/>
      <c r="W12" s="44">
        <f>W9+W10+W11</f>
        <v>54</v>
      </c>
      <c r="X12" s="36"/>
      <c r="Y12" s="44">
        <f>Y9+Y10+Y11</f>
        <v>121</v>
      </c>
      <c r="Z12" s="36"/>
      <c r="AA12" s="44">
        <f>AA9+AA10+AA11</f>
        <v>25</v>
      </c>
      <c r="AB12" s="36"/>
      <c r="AC12" s="44">
        <f>AC9+AC10+AC11</f>
        <v>96</v>
      </c>
      <c r="AD12" s="36"/>
      <c r="AE12" s="44">
        <f>AE9+AE10+AE11</f>
        <v>41</v>
      </c>
      <c r="AF12" s="36"/>
      <c r="AG12" s="44">
        <f>AG9+AG10+AG11</f>
        <v>100</v>
      </c>
      <c r="AH12" s="36"/>
      <c r="AI12" s="44">
        <f>AI9+AI10+AI11</f>
        <v>100</v>
      </c>
      <c r="AJ12" s="36"/>
      <c r="AK12" s="44">
        <f>AK9+AK10+AK11</f>
        <v>79</v>
      </c>
      <c r="AL12" s="36"/>
    </row>
    <row r="13" spans="1:38" x14ac:dyDescent="0.4">
      <c r="A13" s="137" t="s">
        <v>270</v>
      </c>
      <c r="B13" s="138"/>
      <c r="C13" s="30"/>
      <c r="D13" s="52">
        <f>D10/C12*100</f>
        <v>100</v>
      </c>
      <c r="E13" s="30"/>
      <c r="F13" s="52">
        <f>F10/E12*100</f>
        <v>81.25</v>
      </c>
      <c r="G13" s="30"/>
      <c r="H13" s="52">
        <f>H10/G12*100</f>
        <v>100</v>
      </c>
      <c r="I13" s="30"/>
      <c r="J13" s="52">
        <f>J10/I12*100</f>
        <v>76</v>
      </c>
      <c r="K13" s="30"/>
      <c r="L13" s="52">
        <f>L10/K12*100</f>
        <v>96.05263157894737</v>
      </c>
      <c r="M13" s="30"/>
      <c r="N13" s="52">
        <f>N10/M12*100</f>
        <v>95.904436860068259</v>
      </c>
      <c r="O13" s="30"/>
      <c r="P13" s="52">
        <f>P10/O12*100</f>
        <v>99.418604651162795</v>
      </c>
      <c r="Q13" s="30"/>
      <c r="R13" s="52">
        <f>R10/Q12*100</f>
        <v>90</v>
      </c>
      <c r="S13" s="30"/>
      <c r="T13" s="52">
        <f>T10/S12*100</f>
        <v>100</v>
      </c>
      <c r="U13" s="30"/>
      <c r="V13" s="52">
        <f>V10/U12*100</f>
        <v>100</v>
      </c>
      <c r="W13" s="30"/>
      <c r="X13" s="52">
        <f>X10/W12*100</f>
        <v>98.148148148148152</v>
      </c>
      <c r="Y13" s="30"/>
      <c r="Z13" s="52">
        <f>Z10/Y12*100</f>
        <v>95.867768595041326</v>
      </c>
      <c r="AA13" s="30"/>
      <c r="AB13" s="52">
        <f>AB10/AA12*100</f>
        <v>100</v>
      </c>
      <c r="AC13" s="30"/>
      <c r="AD13" s="52">
        <f>AD10/AC12*100</f>
        <v>96.875</v>
      </c>
      <c r="AE13" s="30"/>
      <c r="AF13" s="52">
        <f>AF10/AE12*100</f>
        <v>100</v>
      </c>
      <c r="AG13" s="30"/>
      <c r="AH13" s="52">
        <f>AH10/AG12*100</f>
        <v>98</v>
      </c>
      <c r="AI13" s="30"/>
      <c r="AJ13" s="52">
        <f>AJ10/AI12*100</f>
        <v>100</v>
      </c>
      <c r="AK13" s="30"/>
      <c r="AL13" s="52">
        <f>AL10/AK12*100</f>
        <v>94.936708860759495</v>
      </c>
    </row>
    <row r="14" spans="1:38" ht="27.95" customHeight="1" x14ac:dyDescent="0.4">
      <c r="A14" s="136" t="s">
        <v>271</v>
      </c>
      <c r="B14" s="69">
        <v>0</v>
      </c>
      <c r="C14" s="42">
        <v>0</v>
      </c>
      <c r="D14" s="43"/>
      <c r="E14" s="42">
        <v>2</v>
      </c>
      <c r="F14" s="43"/>
      <c r="G14" s="42">
        <v>0</v>
      </c>
      <c r="H14" s="43"/>
      <c r="I14" s="42">
        <v>11</v>
      </c>
      <c r="J14" s="43"/>
      <c r="K14" s="42">
        <v>5</v>
      </c>
      <c r="L14" s="43"/>
      <c r="M14" s="42">
        <v>62</v>
      </c>
      <c r="N14" s="43"/>
      <c r="O14" s="42">
        <v>6</v>
      </c>
      <c r="P14" s="43"/>
      <c r="Q14" s="42">
        <v>7</v>
      </c>
      <c r="R14" s="43"/>
      <c r="S14" s="42">
        <v>0</v>
      </c>
      <c r="T14" s="43"/>
      <c r="U14" s="42">
        <v>0</v>
      </c>
      <c r="V14" s="43"/>
      <c r="W14" s="42">
        <v>1</v>
      </c>
      <c r="X14" s="43"/>
      <c r="Y14" s="42">
        <v>2</v>
      </c>
      <c r="Z14" s="43"/>
      <c r="AA14" s="42">
        <v>0</v>
      </c>
      <c r="AB14" s="43"/>
      <c r="AC14" s="42">
        <v>2</v>
      </c>
      <c r="AD14" s="43"/>
      <c r="AE14" s="42">
        <v>31</v>
      </c>
      <c r="AF14" s="43"/>
      <c r="AG14" s="42">
        <v>4</v>
      </c>
      <c r="AH14" s="43"/>
      <c r="AI14" s="42">
        <v>0</v>
      </c>
      <c r="AJ14" s="43"/>
      <c r="AK14" s="42">
        <v>12</v>
      </c>
      <c r="AL14" s="43"/>
    </row>
    <row r="15" spans="1:38" ht="27.95" customHeight="1" x14ac:dyDescent="0.4">
      <c r="A15" s="136"/>
      <c r="B15" s="69">
        <v>5</v>
      </c>
      <c r="C15" s="42">
        <v>0</v>
      </c>
      <c r="D15" s="131">
        <f>C15+C16</f>
        <v>10</v>
      </c>
      <c r="E15" s="42">
        <v>65</v>
      </c>
      <c r="F15" s="131">
        <f>E15+E16</f>
        <v>78</v>
      </c>
      <c r="G15" s="42">
        <v>2</v>
      </c>
      <c r="H15" s="131">
        <f>G15+G16</f>
        <v>21</v>
      </c>
      <c r="I15" s="42">
        <v>19</v>
      </c>
      <c r="J15" s="131">
        <f>I15+I16</f>
        <v>39</v>
      </c>
      <c r="K15" s="42">
        <v>7</v>
      </c>
      <c r="L15" s="131">
        <f>K15+K16</f>
        <v>71</v>
      </c>
      <c r="M15" s="42">
        <v>178</v>
      </c>
      <c r="N15" s="131">
        <f>M15+M16</f>
        <v>231</v>
      </c>
      <c r="O15" s="42">
        <v>49</v>
      </c>
      <c r="P15" s="131">
        <f>O15+O16</f>
        <v>166</v>
      </c>
      <c r="Q15" s="42">
        <v>15</v>
      </c>
      <c r="R15" s="131">
        <f>Q15+Q16</f>
        <v>93</v>
      </c>
      <c r="S15" s="42">
        <v>2</v>
      </c>
      <c r="T15" s="131">
        <f>S15+S16</f>
        <v>150</v>
      </c>
      <c r="U15" s="42">
        <v>50</v>
      </c>
      <c r="V15" s="131">
        <f>U15+U16</f>
        <v>50</v>
      </c>
      <c r="W15" s="42">
        <v>33</v>
      </c>
      <c r="X15" s="131">
        <f>W15+W16</f>
        <v>53</v>
      </c>
      <c r="Y15" s="42">
        <v>41</v>
      </c>
      <c r="Z15" s="131">
        <f>Y15+Y16</f>
        <v>119</v>
      </c>
      <c r="AA15" s="42">
        <v>9</v>
      </c>
      <c r="AB15" s="131">
        <f>AA15+AA16</f>
        <v>25</v>
      </c>
      <c r="AC15" s="42">
        <v>32</v>
      </c>
      <c r="AD15" s="131">
        <f>AC15+AC16</f>
        <v>94</v>
      </c>
      <c r="AE15" s="42">
        <v>8</v>
      </c>
      <c r="AF15" s="131">
        <f>AE15+AE16</f>
        <v>10</v>
      </c>
      <c r="AG15" s="42">
        <v>39</v>
      </c>
      <c r="AH15" s="132">
        <f>AG15+AG16</f>
        <v>96</v>
      </c>
      <c r="AI15" s="42">
        <v>60</v>
      </c>
      <c r="AJ15" s="131">
        <f>AI15+AI16</f>
        <v>100</v>
      </c>
      <c r="AK15" s="42">
        <v>28</v>
      </c>
      <c r="AL15" s="131">
        <f>AK15+AK16</f>
        <v>59</v>
      </c>
    </row>
    <row r="16" spans="1:38" ht="27.95" customHeight="1" x14ac:dyDescent="0.4">
      <c r="A16" s="136"/>
      <c r="B16" s="69">
        <v>10</v>
      </c>
      <c r="C16" s="42">
        <v>10</v>
      </c>
      <c r="D16" s="131"/>
      <c r="E16" s="42">
        <v>13</v>
      </c>
      <c r="F16" s="131"/>
      <c r="G16" s="42">
        <v>19</v>
      </c>
      <c r="H16" s="131"/>
      <c r="I16" s="42">
        <v>20</v>
      </c>
      <c r="J16" s="131"/>
      <c r="K16" s="42">
        <v>64</v>
      </c>
      <c r="L16" s="131"/>
      <c r="M16" s="42">
        <v>53</v>
      </c>
      <c r="N16" s="131"/>
      <c r="O16" s="42">
        <v>117</v>
      </c>
      <c r="P16" s="131"/>
      <c r="Q16" s="42">
        <v>78</v>
      </c>
      <c r="R16" s="131"/>
      <c r="S16" s="42">
        <v>148</v>
      </c>
      <c r="T16" s="131"/>
      <c r="U16" s="42">
        <v>0</v>
      </c>
      <c r="V16" s="131"/>
      <c r="W16" s="42">
        <v>20</v>
      </c>
      <c r="X16" s="131"/>
      <c r="Y16" s="42">
        <v>78</v>
      </c>
      <c r="Z16" s="131"/>
      <c r="AA16" s="42">
        <v>16</v>
      </c>
      <c r="AB16" s="131"/>
      <c r="AC16" s="42">
        <v>62</v>
      </c>
      <c r="AD16" s="131"/>
      <c r="AE16" s="42">
        <v>2</v>
      </c>
      <c r="AF16" s="131"/>
      <c r="AG16" s="42">
        <v>57</v>
      </c>
      <c r="AH16" s="133"/>
      <c r="AI16" s="42">
        <v>40</v>
      </c>
      <c r="AJ16" s="131"/>
      <c r="AK16" s="42">
        <v>31</v>
      </c>
      <c r="AL16" s="131"/>
    </row>
    <row r="17" spans="1:38" x14ac:dyDescent="0.4">
      <c r="A17" s="127" t="s">
        <v>266</v>
      </c>
      <c r="B17" s="128"/>
      <c r="C17" s="44">
        <f>C14+C15+C16</f>
        <v>10</v>
      </c>
      <c r="D17" s="36"/>
      <c r="E17" s="44">
        <f>E14+E15+E16</f>
        <v>80</v>
      </c>
      <c r="F17" s="36"/>
      <c r="G17" s="44">
        <f>G14+G15+G16</f>
        <v>21</v>
      </c>
      <c r="H17" s="36"/>
      <c r="I17" s="44">
        <f>I14+I15+I16</f>
        <v>50</v>
      </c>
      <c r="J17" s="36"/>
      <c r="K17" s="44">
        <f>K14+K15+K16</f>
        <v>76</v>
      </c>
      <c r="L17" s="36"/>
      <c r="M17" s="44">
        <f>M14+M15+M16</f>
        <v>293</v>
      </c>
      <c r="N17" s="36"/>
      <c r="O17" s="44">
        <f>O14+O15+O16</f>
        <v>172</v>
      </c>
      <c r="P17" s="36"/>
      <c r="Q17" s="44">
        <f>Q14+Q15+Q16</f>
        <v>100</v>
      </c>
      <c r="R17" s="36"/>
      <c r="S17" s="44">
        <f>S14+S15+S16</f>
        <v>150</v>
      </c>
      <c r="T17" s="36"/>
      <c r="U17" s="44">
        <f>U14+U15+U16</f>
        <v>50</v>
      </c>
      <c r="V17" s="36"/>
      <c r="W17" s="44">
        <f>W14+W15+W16</f>
        <v>54</v>
      </c>
      <c r="X17" s="36"/>
      <c r="Y17" s="44">
        <f>Y14+Y15+Y16</f>
        <v>121</v>
      </c>
      <c r="Z17" s="36"/>
      <c r="AA17" s="44">
        <f>AA14+AA15+AA16</f>
        <v>25</v>
      </c>
      <c r="AB17" s="36"/>
      <c r="AC17" s="44">
        <f>AC14+AC15+AC16</f>
        <v>96</v>
      </c>
      <c r="AD17" s="36"/>
      <c r="AE17" s="44">
        <f>AE14+AE15+AE16</f>
        <v>41</v>
      </c>
      <c r="AF17" s="36"/>
      <c r="AG17" s="44">
        <f>AG14+AG15+AG16</f>
        <v>100</v>
      </c>
      <c r="AH17" s="36"/>
      <c r="AI17" s="44">
        <f>AI14+AI15+AI16</f>
        <v>100</v>
      </c>
      <c r="AJ17" s="36"/>
      <c r="AK17" s="44">
        <f>AK14+AK15+AK16</f>
        <v>71</v>
      </c>
      <c r="AL17" s="36"/>
    </row>
    <row r="18" spans="1:38" x14ac:dyDescent="0.4">
      <c r="A18" s="137" t="s">
        <v>272</v>
      </c>
      <c r="B18" s="138"/>
      <c r="C18" s="30"/>
      <c r="D18" s="52">
        <f>D15/C17*100</f>
        <v>100</v>
      </c>
      <c r="E18" s="30"/>
      <c r="F18" s="52">
        <f>F15/E17*100</f>
        <v>97.5</v>
      </c>
      <c r="G18" s="30"/>
      <c r="H18" s="52">
        <f>H15/G17*100</f>
        <v>100</v>
      </c>
      <c r="I18" s="30"/>
      <c r="J18" s="52">
        <f>J15/I17*100</f>
        <v>78</v>
      </c>
      <c r="K18" s="30"/>
      <c r="L18" s="52">
        <f>L15/K17*100</f>
        <v>93.421052631578945</v>
      </c>
      <c r="M18" s="30"/>
      <c r="N18" s="52">
        <f>N15/M17*100</f>
        <v>78.839590443686006</v>
      </c>
      <c r="O18" s="30"/>
      <c r="P18" s="52">
        <f>P15/O17*100</f>
        <v>96.511627906976756</v>
      </c>
      <c r="Q18" s="30"/>
      <c r="R18" s="52">
        <f>R15/Q17*100</f>
        <v>93</v>
      </c>
      <c r="S18" s="30"/>
      <c r="T18" s="52">
        <f>T15/S17*100</f>
        <v>100</v>
      </c>
      <c r="U18" s="30"/>
      <c r="V18" s="52">
        <f>V15/U17*100</f>
        <v>100</v>
      </c>
      <c r="W18" s="30"/>
      <c r="X18" s="52">
        <f>X15/W17*100</f>
        <v>98.148148148148152</v>
      </c>
      <c r="Y18" s="30"/>
      <c r="Z18" s="52">
        <f>Z15/Y17*100</f>
        <v>98.347107438016536</v>
      </c>
      <c r="AA18" s="30"/>
      <c r="AB18" s="52">
        <f>AB15/AA17*100</f>
        <v>100</v>
      </c>
      <c r="AC18" s="30"/>
      <c r="AD18" s="52">
        <f>AD15/AC17*100</f>
        <v>97.916666666666657</v>
      </c>
      <c r="AE18" s="30"/>
      <c r="AF18" s="52">
        <f>AF15/AE17*100</f>
        <v>24.390243902439025</v>
      </c>
      <c r="AG18" s="30"/>
      <c r="AH18" s="52">
        <f>AH15/AG17*100</f>
        <v>96</v>
      </c>
      <c r="AI18" s="30"/>
      <c r="AJ18" s="52">
        <f>AJ15/AI17*100</f>
        <v>100</v>
      </c>
      <c r="AK18" s="30"/>
      <c r="AL18" s="52">
        <f>AL15/AK17*100</f>
        <v>83.098591549295776</v>
      </c>
    </row>
    <row r="19" spans="1:38" ht="27.95" customHeight="1" x14ac:dyDescent="0.4">
      <c r="A19" s="136" t="s">
        <v>275</v>
      </c>
      <c r="B19" s="69">
        <v>0</v>
      </c>
      <c r="C19" s="42">
        <v>0</v>
      </c>
      <c r="D19" s="43"/>
      <c r="E19" s="42">
        <v>0</v>
      </c>
      <c r="F19" s="43"/>
      <c r="G19" s="42">
        <v>0</v>
      </c>
      <c r="H19" s="43"/>
      <c r="I19" s="42">
        <v>22</v>
      </c>
      <c r="J19" s="43"/>
      <c r="K19" s="42">
        <v>4</v>
      </c>
      <c r="L19" s="43"/>
      <c r="M19" s="42">
        <v>3</v>
      </c>
      <c r="N19" s="43"/>
      <c r="O19" s="42">
        <v>0</v>
      </c>
      <c r="P19" s="43"/>
      <c r="Q19" s="42">
        <v>11</v>
      </c>
      <c r="R19" s="43"/>
      <c r="S19" s="42">
        <v>0</v>
      </c>
      <c r="T19" s="43"/>
      <c r="U19" s="42">
        <v>0</v>
      </c>
      <c r="V19" s="43"/>
      <c r="W19" s="42">
        <v>2</v>
      </c>
      <c r="X19" s="43"/>
      <c r="Y19" s="42">
        <v>0</v>
      </c>
      <c r="Z19" s="43"/>
      <c r="AA19" s="42">
        <v>0</v>
      </c>
      <c r="AB19" s="43"/>
      <c r="AC19" s="42">
        <v>1</v>
      </c>
      <c r="AD19" s="43"/>
      <c r="AE19" s="42">
        <v>2</v>
      </c>
      <c r="AF19" s="43"/>
      <c r="AG19" s="42">
        <v>0</v>
      </c>
      <c r="AH19" s="43"/>
      <c r="AI19" s="42">
        <v>0</v>
      </c>
      <c r="AJ19" s="43"/>
      <c r="AK19" s="42">
        <v>13</v>
      </c>
      <c r="AL19" s="43"/>
    </row>
    <row r="20" spans="1:38" ht="27.95" customHeight="1" x14ac:dyDescent="0.4">
      <c r="A20" s="136"/>
      <c r="B20" s="69">
        <v>5</v>
      </c>
      <c r="C20" s="42">
        <v>0</v>
      </c>
      <c r="D20" s="131">
        <f>C20+C21</f>
        <v>10</v>
      </c>
      <c r="E20" s="42">
        <v>13</v>
      </c>
      <c r="F20" s="131">
        <f>E20+E21</f>
        <v>80</v>
      </c>
      <c r="G20" s="42">
        <v>0</v>
      </c>
      <c r="H20" s="131">
        <f>G20+G21</f>
        <v>21</v>
      </c>
      <c r="I20" s="42">
        <v>0</v>
      </c>
      <c r="J20" s="131">
        <f>I20+I21</f>
        <v>28</v>
      </c>
      <c r="K20" s="42">
        <v>28</v>
      </c>
      <c r="L20" s="131">
        <f>K20+K21</f>
        <v>72</v>
      </c>
      <c r="M20" s="42">
        <v>130</v>
      </c>
      <c r="N20" s="131">
        <f>M20+M21</f>
        <v>290</v>
      </c>
      <c r="O20" s="42">
        <v>42</v>
      </c>
      <c r="P20" s="131">
        <f>O20+O21</f>
        <v>172</v>
      </c>
      <c r="Q20" s="42">
        <v>6</v>
      </c>
      <c r="R20" s="131">
        <f>Q20+Q21</f>
        <v>89</v>
      </c>
      <c r="S20" s="42">
        <v>0</v>
      </c>
      <c r="T20" s="131">
        <f>S20+S21</f>
        <v>150</v>
      </c>
      <c r="U20" s="42">
        <v>50</v>
      </c>
      <c r="V20" s="131">
        <f>U20+U21</f>
        <v>50</v>
      </c>
      <c r="W20" s="42">
        <v>26</v>
      </c>
      <c r="X20" s="131">
        <f>W20+W21</f>
        <v>52</v>
      </c>
      <c r="Y20" s="42">
        <v>9</v>
      </c>
      <c r="Z20" s="131">
        <f>Y20+Y21</f>
        <v>121</v>
      </c>
      <c r="AA20" s="42">
        <v>6</v>
      </c>
      <c r="AB20" s="131">
        <f>AA20+AA21</f>
        <v>25</v>
      </c>
      <c r="AC20" s="42">
        <v>33</v>
      </c>
      <c r="AD20" s="131">
        <f>AC20+AC21</f>
        <v>95</v>
      </c>
      <c r="AE20" s="42">
        <v>26</v>
      </c>
      <c r="AF20" s="131">
        <f>AE20+AE21</f>
        <v>39</v>
      </c>
      <c r="AG20" s="42">
        <v>47</v>
      </c>
      <c r="AH20" s="132">
        <f>AG20+AG21</f>
        <v>100</v>
      </c>
      <c r="AI20" s="42">
        <v>10</v>
      </c>
      <c r="AJ20" s="131">
        <f>AI20+AI21</f>
        <v>100</v>
      </c>
      <c r="AK20" s="42">
        <v>44</v>
      </c>
      <c r="AL20" s="131">
        <f>AK20+AK21</f>
        <v>58</v>
      </c>
    </row>
    <row r="21" spans="1:38" ht="27.95" customHeight="1" x14ac:dyDescent="0.4">
      <c r="A21" s="136"/>
      <c r="B21" s="69">
        <v>10</v>
      </c>
      <c r="C21" s="42">
        <v>10</v>
      </c>
      <c r="D21" s="131"/>
      <c r="E21" s="42">
        <v>67</v>
      </c>
      <c r="F21" s="131"/>
      <c r="G21" s="42">
        <v>21</v>
      </c>
      <c r="H21" s="131"/>
      <c r="I21" s="42">
        <v>28</v>
      </c>
      <c r="J21" s="131"/>
      <c r="K21" s="42">
        <v>44</v>
      </c>
      <c r="L21" s="131"/>
      <c r="M21" s="42">
        <v>160</v>
      </c>
      <c r="N21" s="131"/>
      <c r="O21" s="42">
        <v>130</v>
      </c>
      <c r="P21" s="131"/>
      <c r="Q21" s="42">
        <v>83</v>
      </c>
      <c r="R21" s="131"/>
      <c r="S21" s="42">
        <v>150</v>
      </c>
      <c r="T21" s="131"/>
      <c r="U21" s="42">
        <v>0</v>
      </c>
      <c r="V21" s="131"/>
      <c r="W21" s="42">
        <v>26</v>
      </c>
      <c r="X21" s="131"/>
      <c r="Y21" s="42">
        <v>112</v>
      </c>
      <c r="Z21" s="131"/>
      <c r="AA21" s="42">
        <v>19</v>
      </c>
      <c r="AB21" s="131"/>
      <c r="AC21" s="42">
        <v>62</v>
      </c>
      <c r="AD21" s="131"/>
      <c r="AE21" s="42">
        <v>13</v>
      </c>
      <c r="AF21" s="131"/>
      <c r="AG21" s="42">
        <v>53</v>
      </c>
      <c r="AH21" s="133"/>
      <c r="AI21" s="42">
        <v>90</v>
      </c>
      <c r="AJ21" s="131"/>
      <c r="AK21" s="42">
        <v>14</v>
      </c>
      <c r="AL21" s="131"/>
    </row>
    <row r="22" spans="1:38" x14ac:dyDescent="0.4">
      <c r="A22" s="127" t="s">
        <v>266</v>
      </c>
      <c r="B22" s="128"/>
      <c r="C22" s="44">
        <f>C19+C20+C21</f>
        <v>10</v>
      </c>
      <c r="D22" s="36"/>
      <c r="E22" s="44">
        <f>E19+E20+E21</f>
        <v>80</v>
      </c>
      <c r="F22" s="36"/>
      <c r="G22" s="44">
        <f>G19+G20+G21</f>
        <v>21</v>
      </c>
      <c r="H22" s="36"/>
      <c r="I22" s="44">
        <f>I19+I20+I21</f>
        <v>50</v>
      </c>
      <c r="J22" s="36"/>
      <c r="K22" s="44">
        <f>K19+K20+K21</f>
        <v>76</v>
      </c>
      <c r="L22" s="36"/>
      <c r="M22" s="44">
        <f>M19+M20+M21</f>
        <v>293</v>
      </c>
      <c r="N22" s="36"/>
      <c r="O22" s="44">
        <f>O19+O20+O21</f>
        <v>172</v>
      </c>
      <c r="P22" s="36"/>
      <c r="Q22" s="44">
        <f>Q19+Q20+Q21</f>
        <v>100</v>
      </c>
      <c r="R22" s="36"/>
      <c r="S22" s="44">
        <f>S19+S20+S21</f>
        <v>150</v>
      </c>
      <c r="T22" s="36"/>
      <c r="U22" s="44">
        <f>U19+U20+U21</f>
        <v>50</v>
      </c>
      <c r="V22" s="36"/>
      <c r="W22" s="44">
        <f>W19+W20+W21</f>
        <v>54</v>
      </c>
      <c r="X22" s="36"/>
      <c r="Y22" s="44">
        <f>Y19+Y20+Y21</f>
        <v>121</v>
      </c>
      <c r="Z22" s="36"/>
      <c r="AA22" s="44">
        <f>AA19+AA20+AA21</f>
        <v>25</v>
      </c>
      <c r="AB22" s="36"/>
      <c r="AC22" s="44">
        <f>AC19+AC20+AC21</f>
        <v>96</v>
      </c>
      <c r="AD22" s="36"/>
      <c r="AE22" s="44">
        <f>AE19+AE20+AE21</f>
        <v>41</v>
      </c>
      <c r="AF22" s="36"/>
      <c r="AG22" s="44">
        <f>AG19+AG20+AG21</f>
        <v>100</v>
      </c>
      <c r="AH22" s="36"/>
      <c r="AI22" s="44">
        <f>AI19+AI20+AI21</f>
        <v>100</v>
      </c>
      <c r="AJ22" s="36"/>
      <c r="AK22" s="44">
        <f>AK19+AK20+AK21</f>
        <v>71</v>
      </c>
      <c r="AL22" s="36"/>
    </row>
    <row r="23" spans="1:38" x14ac:dyDescent="0.4">
      <c r="A23" s="137" t="s">
        <v>274</v>
      </c>
      <c r="B23" s="138"/>
      <c r="C23" s="30"/>
      <c r="D23" s="52">
        <f>D20/C22*100</f>
        <v>100</v>
      </c>
      <c r="E23" s="30"/>
      <c r="F23" s="52">
        <f>F20/E22*100</f>
        <v>100</v>
      </c>
      <c r="G23" s="30"/>
      <c r="H23" s="52">
        <f>H20/G22*100</f>
        <v>100</v>
      </c>
      <c r="I23" s="30"/>
      <c r="J23" s="52">
        <f>J20/I22*100</f>
        <v>56.000000000000007</v>
      </c>
      <c r="K23" s="30"/>
      <c r="L23" s="52">
        <f>L20/K22*100</f>
        <v>94.73684210526315</v>
      </c>
      <c r="M23" s="30"/>
      <c r="N23" s="52">
        <f>N20/M22*100</f>
        <v>98.976109215017061</v>
      </c>
      <c r="O23" s="30"/>
      <c r="P23" s="52">
        <f>P20/O22*100</f>
        <v>100</v>
      </c>
      <c r="Q23" s="30"/>
      <c r="R23" s="52">
        <f>R20/Q22*100</f>
        <v>89</v>
      </c>
      <c r="S23" s="30"/>
      <c r="T23" s="52">
        <f>T20/S22*100</f>
        <v>100</v>
      </c>
      <c r="U23" s="30"/>
      <c r="V23" s="52">
        <f>V20/U22*100</f>
        <v>100</v>
      </c>
      <c r="W23" s="30"/>
      <c r="X23" s="52">
        <f>X20/W22*100</f>
        <v>96.296296296296291</v>
      </c>
      <c r="Y23" s="30"/>
      <c r="Z23" s="52">
        <f>Z20/Y22*100</f>
        <v>100</v>
      </c>
      <c r="AA23" s="30"/>
      <c r="AB23" s="52">
        <f>AB20/AA22*100</f>
        <v>100</v>
      </c>
      <c r="AC23" s="30"/>
      <c r="AD23" s="52">
        <f>AD20/AC22*100</f>
        <v>98.958333333333343</v>
      </c>
      <c r="AE23" s="30"/>
      <c r="AF23" s="52">
        <f>AF20/AE22*100</f>
        <v>95.121951219512198</v>
      </c>
      <c r="AG23" s="30"/>
      <c r="AH23" s="52">
        <f>AH20/AG22*100</f>
        <v>100</v>
      </c>
      <c r="AI23" s="30"/>
      <c r="AJ23" s="52">
        <f>AJ20/AI22*100</f>
        <v>100</v>
      </c>
      <c r="AK23" s="30"/>
      <c r="AL23" s="52">
        <f>AL20/AK22*100</f>
        <v>81.690140845070431</v>
      </c>
    </row>
    <row r="24" spans="1:38" ht="27.95" customHeight="1" x14ac:dyDescent="0.4">
      <c r="A24" s="136" t="s">
        <v>277</v>
      </c>
      <c r="B24" s="69">
        <v>0</v>
      </c>
      <c r="C24" s="42">
        <v>0</v>
      </c>
      <c r="D24" s="43"/>
      <c r="E24" s="42">
        <v>0</v>
      </c>
      <c r="F24" s="43"/>
      <c r="G24" s="42">
        <v>0</v>
      </c>
      <c r="H24" s="43"/>
      <c r="I24" s="42">
        <v>11</v>
      </c>
      <c r="J24" s="43"/>
      <c r="K24" s="42">
        <v>3</v>
      </c>
      <c r="L24" s="43"/>
      <c r="M24" s="42">
        <v>3</v>
      </c>
      <c r="N24" s="43"/>
      <c r="O24" s="42">
        <v>1</v>
      </c>
      <c r="P24" s="43"/>
      <c r="Q24" s="42">
        <v>5</v>
      </c>
      <c r="R24" s="43"/>
      <c r="S24" s="42">
        <v>0</v>
      </c>
      <c r="T24" s="43"/>
      <c r="U24" s="42">
        <v>4</v>
      </c>
      <c r="V24" s="43"/>
      <c r="W24" s="42">
        <v>1</v>
      </c>
      <c r="X24" s="43"/>
      <c r="Y24" s="42">
        <v>0</v>
      </c>
      <c r="Z24" s="43"/>
      <c r="AA24" s="42">
        <v>0</v>
      </c>
      <c r="AB24" s="43"/>
      <c r="AC24" s="42">
        <v>1</v>
      </c>
      <c r="AD24" s="43"/>
      <c r="AE24" s="42">
        <v>2</v>
      </c>
      <c r="AF24" s="43"/>
      <c r="AG24" s="42">
        <v>0</v>
      </c>
      <c r="AH24" s="43"/>
      <c r="AI24" s="42">
        <v>0</v>
      </c>
      <c r="AJ24" s="43"/>
      <c r="AK24" s="42">
        <v>40</v>
      </c>
      <c r="AL24" s="43"/>
    </row>
    <row r="25" spans="1:38" ht="27.95" customHeight="1" x14ac:dyDescent="0.4">
      <c r="A25" s="136"/>
      <c r="B25" s="69">
        <v>5</v>
      </c>
      <c r="C25" s="42">
        <v>0</v>
      </c>
      <c r="D25" s="131">
        <f>C25+C26</f>
        <v>10</v>
      </c>
      <c r="E25" s="42">
        <v>43</v>
      </c>
      <c r="F25" s="131">
        <f>E25+E26</f>
        <v>80</v>
      </c>
      <c r="G25" s="42">
        <v>4</v>
      </c>
      <c r="H25" s="131">
        <f>G25+G26</f>
        <v>21</v>
      </c>
      <c r="I25" s="42">
        <v>0</v>
      </c>
      <c r="J25" s="131">
        <f>I25+I26</f>
        <v>39</v>
      </c>
      <c r="K25" s="42">
        <v>29</v>
      </c>
      <c r="L25" s="131">
        <f>K25+K26</f>
        <v>73</v>
      </c>
      <c r="M25" s="42">
        <v>130</v>
      </c>
      <c r="N25" s="131">
        <f>M25+M26</f>
        <v>290</v>
      </c>
      <c r="O25" s="42">
        <v>53</v>
      </c>
      <c r="P25" s="131">
        <f>O25+O26</f>
        <v>171</v>
      </c>
      <c r="Q25" s="42">
        <v>14</v>
      </c>
      <c r="R25" s="131">
        <f>Q25+Q26</f>
        <v>95</v>
      </c>
      <c r="S25" s="42">
        <v>0</v>
      </c>
      <c r="T25" s="131">
        <f>S25+S26</f>
        <v>150</v>
      </c>
      <c r="U25" s="42">
        <v>46</v>
      </c>
      <c r="V25" s="131">
        <f>U25+U26</f>
        <v>46</v>
      </c>
      <c r="W25" s="42">
        <v>27</v>
      </c>
      <c r="X25" s="131">
        <f>W25+W26</f>
        <v>53</v>
      </c>
      <c r="Y25" s="42">
        <v>12</v>
      </c>
      <c r="Z25" s="131">
        <f>Y25+Y26</f>
        <v>121</v>
      </c>
      <c r="AA25" s="42">
        <v>5</v>
      </c>
      <c r="AB25" s="131">
        <f>AA25+AA26</f>
        <v>25</v>
      </c>
      <c r="AC25" s="42">
        <v>27</v>
      </c>
      <c r="AD25" s="131">
        <f>AC25+AC26</f>
        <v>95</v>
      </c>
      <c r="AE25" s="42">
        <v>13</v>
      </c>
      <c r="AF25" s="131">
        <f>AE25+AE26</f>
        <v>39</v>
      </c>
      <c r="AG25" s="42">
        <v>47</v>
      </c>
      <c r="AH25" s="132">
        <f>AG25+AG26</f>
        <v>100</v>
      </c>
      <c r="AI25" s="42">
        <v>0</v>
      </c>
      <c r="AJ25" s="131">
        <f>AI25+AI26</f>
        <v>100</v>
      </c>
      <c r="AK25" s="42">
        <v>10</v>
      </c>
      <c r="AL25" s="131">
        <f>AK25+AK26</f>
        <v>31</v>
      </c>
    </row>
    <row r="26" spans="1:38" ht="27.95" customHeight="1" x14ac:dyDescent="0.4">
      <c r="A26" s="136"/>
      <c r="B26" s="69">
        <v>10</v>
      </c>
      <c r="C26" s="42">
        <v>10</v>
      </c>
      <c r="D26" s="131"/>
      <c r="E26" s="42">
        <v>37</v>
      </c>
      <c r="F26" s="131"/>
      <c r="G26" s="42">
        <v>17</v>
      </c>
      <c r="H26" s="131"/>
      <c r="I26" s="42">
        <v>39</v>
      </c>
      <c r="J26" s="131"/>
      <c r="K26" s="42">
        <v>44</v>
      </c>
      <c r="L26" s="131"/>
      <c r="M26" s="42">
        <v>160</v>
      </c>
      <c r="N26" s="131"/>
      <c r="O26" s="42">
        <v>118</v>
      </c>
      <c r="P26" s="131"/>
      <c r="Q26" s="42">
        <v>81</v>
      </c>
      <c r="R26" s="131"/>
      <c r="S26" s="42">
        <v>150</v>
      </c>
      <c r="T26" s="131"/>
      <c r="U26" s="42">
        <v>0</v>
      </c>
      <c r="V26" s="131"/>
      <c r="W26" s="42">
        <v>26</v>
      </c>
      <c r="X26" s="131"/>
      <c r="Y26" s="42">
        <v>109</v>
      </c>
      <c r="Z26" s="131"/>
      <c r="AA26" s="42">
        <v>20</v>
      </c>
      <c r="AB26" s="131"/>
      <c r="AC26" s="42">
        <v>68</v>
      </c>
      <c r="AD26" s="131"/>
      <c r="AE26" s="42">
        <v>26</v>
      </c>
      <c r="AF26" s="131"/>
      <c r="AG26" s="42">
        <v>53</v>
      </c>
      <c r="AH26" s="133"/>
      <c r="AI26" s="42">
        <v>100</v>
      </c>
      <c r="AJ26" s="131"/>
      <c r="AK26" s="42">
        <v>21</v>
      </c>
      <c r="AL26" s="131"/>
    </row>
    <row r="27" spans="1:38" x14ac:dyDescent="0.4">
      <c r="A27" s="127" t="s">
        <v>266</v>
      </c>
      <c r="B27" s="128"/>
      <c r="C27" s="44">
        <f>C24+C25+C26</f>
        <v>10</v>
      </c>
      <c r="D27" s="36"/>
      <c r="E27" s="44">
        <f>E24+E25+E26</f>
        <v>80</v>
      </c>
      <c r="F27" s="36"/>
      <c r="G27" s="44">
        <f>G24+G25+G26</f>
        <v>21</v>
      </c>
      <c r="H27" s="36"/>
      <c r="I27" s="44">
        <f>I24+I25+I26</f>
        <v>50</v>
      </c>
      <c r="J27" s="36"/>
      <c r="K27" s="44">
        <f>K24+K25+K26</f>
        <v>76</v>
      </c>
      <c r="L27" s="36"/>
      <c r="M27" s="44">
        <f>M24+M25+M26</f>
        <v>293</v>
      </c>
      <c r="N27" s="36"/>
      <c r="O27" s="44">
        <f>O24+O25+O26</f>
        <v>172</v>
      </c>
      <c r="P27" s="36"/>
      <c r="Q27" s="44">
        <f>Q24+Q25+Q26</f>
        <v>100</v>
      </c>
      <c r="R27" s="36"/>
      <c r="S27" s="44">
        <f>S24+S25+S26</f>
        <v>150</v>
      </c>
      <c r="T27" s="36"/>
      <c r="U27" s="44">
        <f>U24+U25+U26</f>
        <v>50</v>
      </c>
      <c r="V27" s="36"/>
      <c r="W27" s="44">
        <f>W24+W25+W26</f>
        <v>54</v>
      </c>
      <c r="X27" s="36"/>
      <c r="Y27" s="44">
        <f>Y24+Y25+Y26</f>
        <v>121</v>
      </c>
      <c r="Z27" s="36"/>
      <c r="AA27" s="44">
        <f>AA24+AA25+AA26</f>
        <v>25</v>
      </c>
      <c r="AB27" s="36"/>
      <c r="AC27" s="44">
        <f>AC24+AC25+AC26</f>
        <v>96</v>
      </c>
      <c r="AD27" s="36"/>
      <c r="AE27" s="44">
        <f>AE24+AE25+AE26</f>
        <v>41</v>
      </c>
      <c r="AF27" s="36"/>
      <c r="AG27" s="44">
        <f>AG24+AG25+AG26</f>
        <v>100</v>
      </c>
      <c r="AH27" s="36"/>
      <c r="AI27" s="44">
        <f>AI24+AI25+AI26</f>
        <v>100</v>
      </c>
      <c r="AJ27" s="36"/>
      <c r="AK27" s="44">
        <f>AK24+AK25+AK26</f>
        <v>71</v>
      </c>
      <c r="AL27" s="36"/>
    </row>
    <row r="28" spans="1:38" x14ac:dyDescent="0.4">
      <c r="A28" s="32" t="s">
        <v>276</v>
      </c>
      <c r="B28" s="33"/>
      <c r="C28" s="30"/>
      <c r="D28" s="52">
        <f>D25/C27*100</f>
        <v>100</v>
      </c>
      <c r="E28" s="30"/>
      <c r="F28" s="52">
        <f>F25/E27*100</f>
        <v>100</v>
      </c>
      <c r="G28" s="30"/>
      <c r="H28" s="52">
        <f>H25/G27*100</f>
        <v>100</v>
      </c>
      <c r="I28" s="30"/>
      <c r="J28" s="52">
        <f>J25/I27*100</f>
        <v>78</v>
      </c>
      <c r="K28" s="30"/>
      <c r="L28" s="52">
        <f>L25/K27*100</f>
        <v>96.05263157894737</v>
      </c>
      <c r="M28" s="30"/>
      <c r="N28" s="52">
        <f>N25/M27*100</f>
        <v>98.976109215017061</v>
      </c>
      <c r="O28" s="30"/>
      <c r="P28" s="52">
        <f>P25/O27*100</f>
        <v>99.418604651162795</v>
      </c>
      <c r="Q28" s="30"/>
      <c r="R28" s="52">
        <f>R25/Q27*100</f>
        <v>95</v>
      </c>
      <c r="S28" s="30"/>
      <c r="T28" s="52">
        <f>T25/S27*100</f>
        <v>100</v>
      </c>
      <c r="U28" s="30"/>
      <c r="V28" s="52">
        <f>V25/U27*100</f>
        <v>92</v>
      </c>
      <c r="W28" s="30"/>
      <c r="X28" s="52">
        <f>X25/W27*100</f>
        <v>98.148148148148152</v>
      </c>
      <c r="Y28" s="30"/>
      <c r="Z28" s="52">
        <f>Z25/Y27*100</f>
        <v>100</v>
      </c>
      <c r="AA28" s="30"/>
      <c r="AB28" s="52">
        <f>AB25/AA27*100</f>
        <v>100</v>
      </c>
      <c r="AC28" s="30"/>
      <c r="AD28" s="52">
        <f>AD25/AC27*100</f>
        <v>98.958333333333343</v>
      </c>
      <c r="AE28" s="30"/>
      <c r="AF28" s="52">
        <f>AF25/AE27*100</f>
        <v>95.121951219512198</v>
      </c>
      <c r="AG28" s="30"/>
      <c r="AH28" s="52">
        <f>AH25/AG27*100</f>
        <v>100</v>
      </c>
      <c r="AI28" s="30"/>
      <c r="AJ28" s="52">
        <f>AJ25/AI27*100</f>
        <v>100</v>
      </c>
      <c r="AK28" s="30"/>
      <c r="AL28" s="52">
        <f>AL25/AK27*100</f>
        <v>43.661971830985912</v>
      </c>
    </row>
    <row r="29" spans="1:38" ht="27.95" customHeight="1" x14ac:dyDescent="0.4">
      <c r="A29" s="136" t="s">
        <v>278</v>
      </c>
      <c r="B29" s="69">
        <v>0</v>
      </c>
      <c r="C29" s="42">
        <v>0</v>
      </c>
      <c r="D29" s="43"/>
      <c r="E29" s="42">
        <v>0</v>
      </c>
      <c r="F29" s="43"/>
      <c r="G29" s="42">
        <v>0</v>
      </c>
      <c r="H29" s="43"/>
      <c r="I29" s="42">
        <v>19</v>
      </c>
      <c r="J29" s="43"/>
      <c r="K29" s="42">
        <v>6</v>
      </c>
      <c r="L29" s="43"/>
      <c r="M29" s="42">
        <v>12</v>
      </c>
      <c r="N29" s="43"/>
      <c r="O29" s="42">
        <v>1</v>
      </c>
      <c r="P29" s="43"/>
      <c r="Q29" s="42">
        <v>4</v>
      </c>
      <c r="R29" s="43"/>
      <c r="S29" s="42">
        <v>0</v>
      </c>
      <c r="T29" s="43"/>
      <c r="U29" s="42">
        <v>0</v>
      </c>
      <c r="V29" s="43"/>
      <c r="W29" s="42">
        <v>1</v>
      </c>
      <c r="X29" s="43"/>
      <c r="Y29" s="42">
        <v>0</v>
      </c>
      <c r="Z29" s="43"/>
      <c r="AA29" s="42">
        <v>0</v>
      </c>
      <c r="AB29" s="43"/>
      <c r="AC29" s="42">
        <v>3</v>
      </c>
      <c r="AD29" s="43"/>
      <c r="AE29" s="42">
        <v>0</v>
      </c>
      <c r="AF29" s="43"/>
      <c r="AG29" s="42">
        <v>0</v>
      </c>
      <c r="AH29" s="43"/>
      <c r="AI29" s="42">
        <v>0</v>
      </c>
      <c r="AJ29" s="43"/>
      <c r="AK29" s="42">
        <v>12</v>
      </c>
      <c r="AL29" s="43"/>
    </row>
    <row r="30" spans="1:38" ht="27.95" customHeight="1" x14ac:dyDescent="0.4">
      <c r="A30" s="136"/>
      <c r="B30" s="69">
        <v>5</v>
      </c>
      <c r="C30" s="42">
        <v>0</v>
      </c>
      <c r="D30" s="131">
        <f>C30+C31</f>
        <v>10</v>
      </c>
      <c r="E30" s="42">
        <v>8</v>
      </c>
      <c r="F30" s="131">
        <f>E30+E31</f>
        <v>80</v>
      </c>
      <c r="G30" s="42">
        <v>4</v>
      </c>
      <c r="H30" s="131">
        <f>G30+G31</f>
        <v>21</v>
      </c>
      <c r="I30" s="42">
        <v>1</v>
      </c>
      <c r="J30" s="131">
        <f>I30+I31</f>
        <v>31</v>
      </c>
      <c r="K30" s="42">
        <v>26</v>
      </c>
      <c r="L30" s="131">
        <f>K30+K31</f>
        <v>70</v>
      </c>
      <c r="M30" s="42">
        <v>139</v>
      </c>
      <c r="N30" s="131">
        <f>M30+M31</f>
        <v>281</v>
      </c>
      <c r="O30" s="42">
        <v>40</v>
      </c>
      <c r="P30" s="131">
        <f>O30+O31</f>
        <v>171</v>
      </c>
      <c r="Q30" s="42">
        <v>12</v>
      </c>
      <c r="R30" s="131">
        <f>Q30+Q31</f>
        <v>96</v>
      </c>
      <c r="S30" s="42">
        <v>0</v>
      </c>
      <c r="T30" s="131">
        <f>S30+S31</f>
        <v>150</v>
      </c>
      <c r="U30" s="42">
        <v>47</v>
      </c>
      <c r="V30" s="131">
        <f>U30+U31</f>
        <v>50</v>
      </c>
      <c r="W30" s="42">
        <v>24</v>
      </c>
      <c r="X30" s="131">
        <f>W30+W31</f>
        <v>53</v>
      </c>
      <c r="Y30" s="42">
        <v>14</v>
      </c>
      <c r="Z30" s="131">
        <f>Y30+Y31</f>
        <v>121</v>
      </c>
      <c r="AA30" s="42">
        <v>5</v>
      </c>
      <c r="AB30" s="131">
        <f>AA30+AA31</f>
        <v>25</v>
      </c>
      <c r="AC30" s="42">
        <v>27</v>
      </c>
      <c r="AD30" s="131">
        <f>AC30+AC31</f>
        <v>93</v>
      </c>
      <c r="AE30" s="42">
        <v>16</v>
      </c>
      <c r="AF30" s="131">
        <f>AE30+AE31</f>
        <v>41</v>
      </c>
      <c r="AG30" s="42">
        <v>47</v>
      </c>
      <c r="AH30" s="132">
        <f>AG30+AG31</f>
        <v>100</v>
      </c>
      <c r="AI30" s="42">
        <v>10</v>
      </c>
      <c r="AJ30" s="131">
        <f>AI30+AI31</f>
        <v>100</v>
      </c>
      <c r="AK30" s="42">
        <v>13</v>
      </c>
      <c r="AL30" s="131">
        <f>AK30+AK31</f>
        <v>59</v>
      </c>
    </row>
    <row r="31" spans="1:38" ht="27.95" customHeight="1" x14ac:dyDescent="0.4">
      <c r="A31" s="136"/>
      <c r="B31" s="69">
        <v>10</v>
      </c>
      <c r="C31" s="42">
        <v>10</v>
      </c>
      <c r="D31" s="131"/>
      <c r="E31" s="42">
        <v>72</v>
      </c>
      <c r="F31" s="131"/>
      <c r="G31" s="42">
        <v>17</v>
      </c>
      <c r="H31" s="131"/>
      <c r="I31" s="42">
        <v>30</v>
      </c>
      <c r="J31" s="131"/>
      <c r="K31" s="42">
        <v>44</v>
      </c>
      <c r="L31" s="131"/>
      <c r="M31" s="42">
        <v>142</v>
      </c>
      <c r="N31" s="131"/>
      <c r="O31" s="42">
        <v>131</v>
      </c>
      <c r="P31" s="131"/>
      <c r="Q31" s="42">
        <v>84</v>
      </c>
      <c r="R31" s="131"/>
      <c r="S31" s="42">
        <v>150</v>
      </c>
      <c r="T31" s="131"/>
      <c r="U31" s="42">
        <v>3</v>
      </c>
      <c r="V31" s="131"/>
      <c r="W31" s="42">
        <v>29</v>
      </c>
      <c r="X31" s="131"/>
      <c r="Y31" s="42">
        <v>107</v>
      </c>
      <c r="Z31" s="131"/>
      <c r="AA31" s="42">
        <v>20</v>
      </c>
      <c r="AB31" s="131"/>
      <c r="AC31" s="42">
        <v>66</v>
      </c>
      <c r="AD31" s="131"/>
      <c r="AE31" s="42">
        <v>25</v>
      </c>
      <c r="AF31" s="131"/>
      <c r="AG31" s="42">
        <v>53</v>
      </c>
      <c r="AH31" s="133"/>
      <c r="AI31" s="42">
        <v>90</v>
      </c>
      <c r="AJ31" s="131"/>
      <c r="AK31" s="42">
        <v>46</v>
      </c>
      <c r="AL31" s="131"/>
    </row>
    <row r="32" spans="1:38" x14ac:dyDescent="0.4">
      <c r="A32" s="127" t="s">
        <v>266</v>
      </c>
      <c r="B32" s="128"/>
      <c r="C32" s="44">
        <f>C29+C30+C31</f>
        <v>10</v>
      </c>
      <c r="D32" s="36"/>
      <c r="E32" s="44">
        <f>E29+E30+E31</f>
        <v>80</v>
      </c>
      <c r="F32" s="36"/>
      <c r="G32" s="44">
        <f>G29+G30+G31</f>
        <v>21</v>
      </c>
      <c r="H32" s="36"/>
      <c r="I32" s="44">
        <f>I29+I30+I31</f>
        <v>50</v>
      </c>
      <c r="J32" s="36"/>
      <c r="K32" s="44">
        <f>K29+K30+K31</f>
        <v>76</v>
      </c>
      <c r="L32" s="36"/>
      <c r="M32" s="44">
        <f>M29+M30+M31</f>
        <v>293</v>
      </c>
      <c r="N32" s="36"/>
      <c r="O32" s="44">
        <f>O29+O30+O31</f>
        <v>172</v>
      </c>
      <c r="P32" s="36"/>
      <c r="Q32" s="44">
        <f>Q29+Q30+Q31</f>
        <v>100</v>
      </c>
      <c r="R32" s="36"/>
      <c r="S32" s="44">
        <f>S29+S30+S31</f>
        <v>150</v>
      </c>
      <c r="T32" s="36"/>
      <c r="U32" s="44">
        <f>U29+U30+U31</f>
        <v>50</v>
      </c>
      <c r="V32" s="36"/>
      <c r="W32" s="44">
        <f>W29+W30+W31</f>
        <v>54</v>
      </c>
      <c r="X32" s="36"/>
      <c r="Y32" s="44">
        <f>Y29+Y30+Y31</f>
        <v>121</v>
      </c>
      <c r="Z32" s="36"/>
      <c r="AA32" s="44">
        <f>AA29+AA30+AA31</f>
        <v>25</v>
      </c>
      <c r="AB32" s="36"/>
      <c r="AC32" s="44">
        <f>AC29+AC30+AC31</f>
        <v>96</v>
      </c>
      <c r="AD32" s="36"/>
      <c r="AE32" s="44">
        <f>AE29+AE30+AE31</f>
        <v>41</v>
      </c>
      <c r="AF32" s="36"/>
      <c r="AG32" s="44">
        <f>AG29+AG30+AG31</f>
        <v>100</v>
      </c>
      <c r="AH32" s="36"/>
      <c r="AI32" s="44">
        <f>AI29+AI30+AI31</f>
        <v>100</v>
      </c>
      <c r="AJ32" s="36"/>
      <c r="AK32" s="44">
        <f>AK29+AK30+AK31</f>
        <v>71</v>
      </c>
      <c r="AL32" s="36"/>
    </row>
    <row r="33" spans="1:38" x14ac:dyDescent="0.4">
      <c r="A33" s="137" t="s">
        <v>273</v>
      </c>
      <c r="B33" s="138"/>
      <c r="C33" s="30"/>
      <c r="D33" s="52">
        <f>D30/C32*100</f>
        <v>100</v>
      </c>
      <c r="E33" s="30"/>
      <c r="F33" s="52">
        <f>F30/E32*100</f>
        <v>100</v>
      </c>
      <c r="G33" s="30"/>
      <c r="H33" s="52">
        <f>H30/G32*100</f>
        <v>100</v>
      </c>
      <c r="I33" s="30"/>
      <c r="J33" s="52">
        <f>J30/I32*100</f>
        <v>62</v>
      </c>
      <c r="K33" s="30"/>
      <c r="L33" s="52">
        <f>L30/K32*100</f>
        <v>92.10526315789474</v>
      </c>
      <c r="M33" s="30"/>
      <c r="N33" s="52">
        <f>N30/M32*100</f>
        <v>95.904436860068259</v>
      </c>
      <c r="O33" s="30"/>
      <c r="P33" s="52">
        <f>P30/O32*100</f>
        <v>99.418604651162795</v>
      </c>
      <c r="Q33" s="30"/>
      <c r="R33" s="52">
        <f>R30/Q32*100</f>
        <v>96</v>
      </c>
      <c r="S33" s="30"/>
      <c r="T33" s="52">
        <f>T30/S32*100</f>
        <v>100</v>
      </c>
      <c r="U33" s="30"/>
      <c r="V33" s="52">
        <f>V30/U32*100</f>
        <v>100</v>
      </c>
      <c r="W33" s="30"/>
      <c r="X33" s="52">
        <f>X30/W32*100</f>
        <v>98.148148148148152</v>
      </c>
      <c r="Y33" s="30"/>
      <c r="Z33" s="52">
        <f>Z30/Y32*100</f>
        <v>100</v>
      </c>
      <c r="AA33" s="30"/>
      <c r="AB33" s="52">
        <f>AB30/AA32*100</f>
        <v>100</v>
      </c>
      <c r="AC33" s="30"/>
      <c r="AD33" s="52">
        <f>AD30/AC32*100</f>
        <v>96.875</v>
      </c>
      <c r="AE33" s="30"/>
      <c r="AF33" s="52">
        <f>AF30/AE32*100</f>
        <v>100</v>
      </c>
      <c r="AG33" s="30"/>
      <c r="AH33" s="52">
        <f>AH30/AG32*100</f>
        <v>100</v>
      </c>
      <c r="AI33" s="30"/>
      <c r="AJ33" s="52">
        <f>AJ30/AI32*100</f>
        <v>100</v>
      </c>
      <c r="AK33" s="30"/>
      <c r="AL33" s="52">
        <f>AL30/AK32*100</f>
        <v>83.098591549295776</v>
      </c>
    </row>
    <row r="34" spans="1:38" ht="27.95" customHeight="1" x14ac:dyDescent="0.4">
      <c r="A34" s="136" t="s">
        <v>280</v>
      </c>
      <c r="B34" s="69">
        <v>0</v>
      </c>
      <c r="C34" s="42">
        <v>0</v>
      </c>
      <c r="D34" s="43"/>
      <c r="E34" s="42">
        <v>6</v>
      </c>
      <c r="F34" s="43"/>
      <c r="G34" s="42">
        <v>0</v>
      </c>
      <c r="H34" s="43"/>
      <c r="I34" s="42">
        <v>11</v>
      </c>
      <c r="J34" s="43"/>
      <c r="K34" s="42">
        <v>6</v>
      </c>
      <c r="L34" s="43"/>
      <c r="M34" s="42">
        <v>12</v>
      </c>
      <c r="N34" s="43"/>
      <c r="O34" s="42">
        <v>1</v>
      </c>
      <c r="P34" s="43"/>
      <c r="Q34" s="42">
        <v>9</v>
      </c>
      <c r="R34" s="43"/>
      <c r="S34" s="42">
        <v>0</v>
      </c>
      <c r="T34" s="43"/>
      <c r="U34" s="42">
        <v>3</v>
      </c>
      <c r="V34" s="43"/>
      <c r="W34" s="42">
        <v>2</v>
      </c>
      <c r="X34" s="43"/>
      <c r="Y34" s="42">
        <v>0</v>
      </c>
      <c r="Z34" s="43"/>
      <c r="AA34" s="42">
        <v>0</v>
      </c>
      <c r="AB34" s="43"/>
      <c r="AC34" s="42">
        <v>2</v>
      </c>
      <c r="AD34" s="43"/>
      <c r="AE34" s="42">
        <v>0</v>
      </c>
      <c r="AF34" s="43"/>
      <c r="AG34" s="42">
        <v>0</v>
      </c>
      <c r="AH34" s="43"/>
      <c r="AI34" s="42">
        <v>0</v>
      </c>
      <c r="AJ34" s="43"/>
      <c r="AK34" s="42">
        <v>8</v>
      </c>
      <c r="AL34" s="43"/>
    </row>
    <row r="35" spans="1:38" ht="27.95" customHeight="1" x14ac:dyDescent="0.4">
      <c r="A35" s="136"/>
      <c r="B35" s="69">
        <v>5</v>
      </c>
      <c r="C35" s="42">
        <v>0</v>
      </c>
      <c r="D35" s="131">
        <f>C35+C36</f>
        <v>10</v>
      </c>
      <c r="E35" s="42">
        <v>15</v>
      </c>
      <c r="F35" s="131">
        <f>E35+E36</f>
        <v>74</v>
      </c>
      <c r="G35" s="42">
        <v>2</v>
      </c>
      <c r="H35" s="131">
        <f>G35+G36</f>
        <v>21</v>
      </c>
      <c r="I35" s="42">
        <v>19</v>
      </c>
      <c r="J35" s="131">
        <f>I35+I36</f>
        <v>39</v>
      </c>
      <c r="K35" s="42">
        <v>26</v>
      </c>
      <c r="L35" s="131">
        <f>K35+K36</f>
        <v>70</v>
      </c>
      <c r="M35" s="42">
        <v>43</v>
      </c>
      <c r="N35" s="131">
        <f>M35+M36</f>
        <v>281</v>
      </c>
      <c r="O35" s="42">
        <v>54</v>
      </c>
      <c r="P35" s="131">
        <f>O35+O36</f>
        <v>171</v>
      </c>
      <c r="Q35" s="42">
        <v>11</v>
      </c>
      <c r="R35" s="131">
        <f>Q35+Q36</f>
        <v>91</v>
      </c>
      <c r="S35" s="42">
        <v>0</v>
      </c>
      <c r="T35" s="131">
        <f>S35+S36</f>
        <v>150</v>
      </c>
      <c r="U35" s="42">
        <v>43</v>
      </c>
      <c r="V35" s="131">
        <f>U35+U36</f>
        <v>47</v>
      </c>
      <c r="W35" s="42">
        <v>30</v>
      </c>
      <c r="X35" s="131">
        <f>W35+W36</f>
        <v>52</v>
      </c>
      <c r="Y35" s="42">
        <v>10</v>
      </c>
      <c r="Z35" s="131">
        <f>Y35+Y36</f>
        <v>121</v>
      </c>
      <c r="AA35" s="42">
        <v>11</v>
      </c>
      <c r="AB35" s="131">
        <f>AA35+AA36</f>
        <v>25</v>
      </c>
      <c r="AC35" s="42">
        <v>33</v>
      </c>
      <c r="AD35" s="131">
        <f>AC35+AC36</f>
        <v>94</v>
      </c>
      <c r="AE35" s="42">
        <v>5</v>
      </c>
      <c r="AF35" s="131">
        <f>AE35+AE36</f>
        <v>41</v>
      </c>
      <c r="AG35" s="42">
        <v>17</v>
      </c>
      <c r="AH35" s="132">
        <f>AG35+AG36</f>
        <v>100</v>
      </c>
      <c r="AI35" s="42">
        <v>0</v>
      </c>
      <c r="AJ35" s="131">
        <f>AI35+AI36</f>
        <v>100</v>
      </c>
      <c r="AK35" s="42">
        <v>19</v>
      </c>
      <c r="AL35" s="131">
        <f>AK35+AK36</f>
        <v>63</v>
      </c>
    </row>
    <row r="36" spans="1:38" ht="27.95" customHeight="1" x14ac:dyDescent="0.4">
      <c r="A36" s="136"/>
      <c r="B36" s="69">
        <v>10</v>
      </c>
      <c r="C36" s="42">
        <v>10</v>
      </c>
      <c r="D36" s="131"/>
      <c r="E36" s="42">
        <v>59</v>
      </c>
      <c r="F36" s="131"/>
      <c r="G36" s="42">
        <v>19</v>
      </c>
      <c r="H36" s="131"/>
      <c r="I36" s="42">
        <v>20</v>
      </c>
      <c r="J36" s="131"/>
      <c r="K36" s="42">
        <v>44</v>
      </c>
      <c r="L36" s="131"/>
      <c r="M36" s="42">
        <v>238</v>
      </c>
      <c r="N36" s="131"/>
      <c r="O36" s="42">
        <v>117</v>
      </c>
      <c r="P36" s="131"/>
      <c r="Q36" s="42">
        <v>80</v>
      </c>
      <c r="R36" s="131"/>
      <c r="S36" s="42">
        <v>150</v>
      </c>
      <c r="T36" s="131"/>
      <c r="U36" s="42">
        <v>4</v>
      </c>
      <c r="V36" s="131"/>
      <c r="W36" s="42">
        <v>22</v>
      </c>
      <c r="X36" s="131"/>
      <c r="Y36" s="42">
        <v>111</v>
      </c>
      <c r="Z36" s="131"/>
      <c r="AA36" s="42">
        <v>14</v>
      </c>
      <c r="AB36" s="131"/>
      <c r="AC36" s="42">
        <v>61</v>
      </c>
      <c r="AD36" s="131"/>
      <c r="AE36" s="42">
        <v>36</v>
      </c>
      <c r="AF36" s="131"/>
      <c r="AG36" s="42">
        <v>83</v>
      </c>
      <c r="AH36" s="133"/>
      <c r="AI36" s="42">
        <v>100</v>
      </c>
      <c r="AJ36" s="131"/>
      <c r="AK36" s="42">
        <v>44</v>
      </c>
      <c r="AL36" s="131"/>
    </row>
    <row r="37" spans="1:38" x14ac:dyDescent="0.4">
      <c r="A37" s="127" t="s">
        <v>266</v>
      </c>
      <c r="B37" s="128"/>
      <c r="C37" s="44">
        <f>C34+C35+C36</f>
        <v>10</v>
      </c>
      <c r="D37" s="36"/>
      <c r="E37" s="44">
        <f>E34+E35+E36</f>
        <v>80</v>
      </c>
      <c r="F37" s="36"/>
      <c r="G37" s="44">
        <f>G34+G35+G36</f>
        <v>21</v>
      </c>
      <c r="H37" s="36"/>
      <c r="I37" s="44">
        <f>I34+I35+I36</f>
        <v>50</v>
      </c>
      <c r="J37" s="36"/>
      <c r="K37" s="44">
        <f>K34+K35+K36</f>
        <v>76</v>
      </c>
      <c r="L37" s="36"/>
      <c r="M37" s="44">
        <f>M34+M35+M36</f>
        <v>293</v>
      </c>
      <c r="N37" s="36"/>
      <c r="O37" s="44">
        <f>O34+O35+O36</f>
        <v>172</v>
      </c>
      <c r="P37" s="36"/>
      <c r="Q37" s="44">
        <f>Q34+Q35+Q36</f>
        <v>100</v>
      </c>
      <c r="R37" s="36"/>
      <c r="S37" s="44">
        <f>S34+S35+S36</f>
        <v>150</v>
      </c>
      <c r="T37" s="36"/>
      <c r="U37" s="44">
        <f>U34+U35+U36</f>
        <v>50</v>
      </c>
      <c r="V37" s="36"/>
      <c r="W37" s="44">
        <f>W34+W35+W36</f>
        <v>54</v>
      </c>
      <c r="X37" s="36"/>
      <c r="Y37" s="44">
        <f>Y34+Y35+Y36</f>
        <v>121</v>
      </c>
      <c r="Z37" s="36"/>
      <c r="AA37" s="44">
        <f>AA34+AA35+AA36</f>
        <v>25</v>
      </c>
      <c r="AB37" s="36"/>
      <c r="AC37" s="44">
        <f>AC34+AC35+AC36</f>
        <v>96</v>
      </c>
      <c r="AD37" s="36"/>
      <c r="AE37" s="44">
        <f>AE34+AE35+AE36</f>
        <v>41</v>
      </c>
      <c r="AF37" s="36"/>
      <c r="AG37" s="44">
        <f>AG34+AG35+AG36</f>
        <v>100</v>
      </c>
      <c r="AH37" s="36"/>
      <c r="AI37" s="44">
        <f>AI34+AI35+AI36</f>
        <v>100</v>
      </c>
      <c r="AJ37" s="36"/>
      <c r="AK37" s="44">
        <f>AK34+AK35+AK36</f>
        <v>71</v>
      </c>
      <c r="AL37" s="36"/>
    </row>
    <row r="38" spans="1:38" x14ac:dyDescent="0.4">
      <c r="A38" s="137" t="s">
        <v>279</v>
      </c>
      <c r="B38" s="138"/>
      <c r="C38" s="30"/>
      <c r="D38" s="52">
        <f>D35/C37*100</f>
        <v>100</v>
      </c>
      <c r="E38" s="30"/>
      <c r="F38" s="52">
        <f>F35/E37*100</f>
        <v>92.5</v>
      </c>
      <c r="G38" s="30"/>
      <c r="H38" s="52">
        <f>H35/G37*100</f>
        <v>100</v>
      </c>
      <c r="I38" s="30"/>
      <c r="J38" s="52">
        <f>J35/I37*100</f>
        <v>78</v>
      </c>
      <c r="K38" s="30"/>
      <c r="L38" s="52">
        <f>L35/K37*100</f>
        <v>92.10526315789474</v>
      </c>
      <c r="M38" s="30"/>
      <c r="N38" s="52">
        <f>N35/M37*100</f>
        <v>95.904436860068259</v>
      </c>
      <c r="O38" s="30"/>
      <c r="P38" s="52">
        <f>P35/O37*100</f>
        <v>99.418604651162795</v>
      </c>
      <c r="Q38" s="30"/>
      <c r="R38" s="52">
        <f>R35/Q37*100</f>
        <v>91</v>
      </c>
      <c r="S38" s="30"/>
      <c r="T38" s="52">
        <f>T35/S37*100</f>
        <v>100</v>
      </c>
      <c r="U38" s="30"/>
      <c r="V38" s="52">
        <f>V35/U37*100</f>
        <v>94</v>
      </c>
      <c r="W38" s="30"/>
      <c r="X38" s="52">
        <f>X35/W37*100</f>
        <v>96.296296296296291</v>
      </c>
      <c r="Y38" s="30"/>
      <c r="Z38" s="52">
        <f>Z35/Y37*100</f>
        <v>100</v>
      </c>
      <c r="AA38" s="30"/>
      <c r="AB38" s="52">
        <f>AB35/AA37*100</f>
        <v>100</v>
      </c>
      <c r="AC38" s="30"/>
      <c r="AD38" s="52">
        <f>AD35/AC37*100</f>
        <v>97.916666666666657</v>
      </c>
      <c r="AE38" s="30"/>
      <c r="AF38" s="52">
        <f>AF35/AE37*100</f>
        <v>100</v>
      </c>
      <c r="AG38" s="30"/>
      <c r="AH38" s="52">
        <f>AH35/AG37*100</f>
        <v>100</v>
      </c>
      <c r="AI38" s="30"/>
      <c r="AJ38" s="52">
        <f>AJ35/AI37*100</f>
        <v>100</v>
      </c>
      <c r="AK38" s="30"/>
      <c r="AL38" s="52">
        <f>AL35/AK37*100</f>
        <v>88.732394366197184</v>
      </c>
    </row>
    <row r="39" spans="1:38" ht="27.95" customHeight="1" x14ac:dyDescent="0.4">
      <c r="A39" s="136" t="s">
        <v>281</v>
      </c>
      <c r="B39" s="69">
        <v>0</v>
      </c>
      <c r="C39" s="42">
        <v>0</v>
      </c>
      <c r="D39" s="43"/>
      <c r="E39" s="42">
        <v>0</v>
      </c>
      <c r="F39" s="43"/>
      <c r="G39" s="42">
        <v>0</v>
      </c>
      <c r="H39" s="43"/>
      <c r="I39" s="42">
        <v>20</v>
      </c>
      <c r="J39" s="43"/>
      <c r="K39" s="42">
        <v>12</v>
      </c>
      <c r="L39" s="43"/>
      <c r="M39" s="42">
        <v>12</v>
      </c>
      <c r="N39" s="43"/>
      <c r="O39" s="42">
        <v>7</v>
      </c>
      <c r="P39" s="43"/>
      <c r="Q39" s="42">
        <v>17</v>
      </c>
      <c r="R39" s="43"/>
      <c r="S39" s="42">
        <v>0</v>
      </c>
      <c r="T39" s="43"/>
      <c r="U39" s="42">
        <v>0</v>
      </c>
      <c r="V39" s="43"/>
      <c r="W39" s="42">
        <v>1</v>
      </c>
      <c r="X39" s="43"/>
      <c r="Y39" s="42">
        <v>0</v>
      </c>
      <c r="Z39" s="43"/>
      <c r="AA39" s="42">
        <v>0</v>
      </c>
      <c r="AB39" s="43"/>
      <c r="AC39" s="42">
        <v>1</v>
      </c>
      <c r="AD39" s="43"/>
      <c r="AE39" s="42">
        <v>0</v>
      </c>
      <c r="AF39" s="43"/>
      <c r="AG39" s="42">
        <v>0</v>
      </c>
      <c r="AH39" s="43"/>
      <c r="AI39" s="42">
        <v>10</v>
      </c>
      <c r="AJ39" s="43"/>
      <c r="AK39" s="42">
        <v>15</v>
      </c>
      <c r="AL39" s="43"/>
    </row>
    <row r="40" spans="1:38" ht="27.95" customHeight="1" x14ac:dyDescent="0.4">
      <c r="A40" s="136"/>
      <c r="B40" s="69">
        <v>5</v>
      </c>
      <c r="C40" s="42">
        <v>0</v>
      </c>
      <c r="D40" s="131">
        <f>C40+C41</f>
        <v>10</v>
      </c>
      <c r="E40" s="42">
        <v>58</v>
      </c>
      <c r="F40" s="131">
        <f>E40+E41</f>
        <v>80</v>
      </c>
      <c r="G40" s="42">
        <v>0</v>
      </c>
      <c r="H40" s="131">
        <f>G40+G41</f>
        <v>21</v>
      </c>
      <c r="I40" s="42">
        <v>3</v>
      </c>
      <c r="J40" s="131">
        <f>I40+I41</f>
        <v>30</v>
      </c>
      <c r="K40" s="42">
        <v>14</v>
      </c>
      <c r="L40" s="131">
        <f>K40+K41</f>
        <v>64</v>
      </c>
      <c r="M40" s="42">
        <v>185</v>
      </c>
      <c r="N40" s="131">
        <f>M40+M41</f>
        <v>281</v>
      </c>
      <c r="O40" s="42">
        <v>62</v>
      </c>
      <c r="P40" s="131">
        <f>O40+O41</f>
        <v>165</v>
      </c>
      <c r="Q40" s="42">
        <v>2</v>
      </c>
      <c r="R40" s="131">
        <f>Q40+Q41</f>
        <v>83</v>
      </c>
      <c r="S40" s="42">
        <v>0</v>
      </c>
      <c r="T40" s="131">
        <f>S40+S41</f>
        <v>150</v>
      </c>
      <c r="U40" s="42">
        <v>40</v>
      </c>
      <c r="V40" s="131">
        <f>U40+U41</f>
        <v>50</v>
      </c>
      <c r="W40" s="42">
        <v>33</v>
      </c>
      <c r="X40" s="131">
        <f>W40+W41</f>
        <v>53</v>
      </c>
      <c r="Y40" s="42">
        <v>18</v>
      </c>
      <c r="Z40" s="131">
        <f>Y40+Y41</f>
        <v>121</v>
      </c>
      <c r="AA40" s="42">
        <v>10</v>
      </c>
      <c r="AB40" s="131">
        <f>AA40+AA41</f>
        <v>25</v>
      </c>
      <c r="AC40" s="42">
        <v>38</v>
      </c>
      <c r="AD40" s="131">
        <f>AC40+AC41</f>
        <v>95</v>
      </c>
      <c r="AE40" s="42">
        <v>6</v>
      </c>
      <c r="AF40" s="131">
        <f>AE40+AE41</f>
        <v>41</v>
      </c>
      <c r="AG40" s="42">
        <v>0</v>
      </c>
      <c r="AH40" s="132">
        <f>AG40+AG41</f>
        <v>100</v>
      </c>
      <c r="AI40" s="42">
        <v>30</v>
      </c>
      <c r="AJ40" s="131">
        <f>AI40+AI41</f>
        <v>90</v>
      </c>
      <c r="AK40" s="42">
        <v>8</v>
      </c>
      <c r="AL40" s="131">
        <f>AK40+AK41</f>
        <v>56</v>
      </c>
    </row>
    <row r="41" spans="1:38" ht="27.95" customHeight="1" x14ac:dyDescent="0.4">
      <c r="A41" s="136"/>
      <c r="B41" s="69">
        <v>10</v>
      </c>
      <c r="C41" s="42">
        <v>10</v>
      </c>
      <c r="D41" s="131"/>
      <c r="E41" s="42">
        <v>22</v>
      </c>
      <c r="F41" s="131"/>
      <c r="G41" s="42">
        <v>21</v>
      </c>
      <c r="H41" s="131"/>
      <c r="I41" s="42">
        <v>27</v>
      </c>
      <c r="J41" s="131"/>
      <c r="K41" s="42">
        <v>50</v>
      </c>
      <c r="L41" s="131"/>
      <c r="M41" s="42">
        <v>96</v>
      </c>
      <c r="N41" s="131"/>
      <c r="O41" s="42">
        <v>103</v>
      </c>
      <c r="P41" s="131"/>
      <c r="Q41" s="42">
        <v>81</v>
      </c>
      <c r="R41" s="131"/>
      <c r="S41" s="42">
        <v>150</v>
      </c>
      <c r="T41" s="131"/>
      <c r="U41" s="42">
        <v>10</v>
      </c>
      <c r="V41" s="131"/>
      <c r="W41" s="42">
        <v>20</v>
      </c>
      <c r="X41" s="131"/>
      <c r="Y41" s="42">
        <v>103</v>
      </c>
      <c r="Z41" s="131"/>
      <c r="AA41" s="42">
        <v>15</v>
      </c>
      <c r="AB41" s="131"/>
      <c r="AC41" s="42">
        <v>57</v>
      </c>
      <c r="AD41" s="131"/>
      <c r="AE41" s="42">
        <v>35</v>
      </c>
      <c r="AF41" s="131"/>
      <c r="AG41" s="42">
        <v>100</v>
      </c>
      <c r="AH41" s="133"/>
      <c r="AI41" s="42">
        <v>60</v>
      </c>
      <c r="AJ41" s="131"/>
      <c r="AK41" s="42">
        <v>48</v>
      </c>
      <c r="AL41" s="131"/>
    </row>
    <row r="42" spans="1:38" x14ac:dyDescent="0.4">
      <c r="A42" s="127" t="s">
        <v>266</v>
      </c>
      <c r="B42" s="128"/>
      <c r="C42" s="44">
        <f>C39+C40+C41</f>
        <v>10</v>
      </c>
      <c r="D42" s="36"/>
      <c r="E42" s="44">
        <f>E39+E40+E41</f>
        <v>80</v>
      </c>
      <c r="F42" s="36"/>
      <c r="G42" s="44">
        <f>G39+G40+G41</f>
        <v>21</v>
      </c>
      <c r="H42" s="36"/>
      <c r="I42" s="44">
        <f>I39+I40+I41</f>
        <v>50</v>
      </c>
      <c r="J42" s="36"/>
      <c r="K42" s="44">
        <f>K39+K40+K41</f>
        <v>76</v>
      </c>
      <c r="L42" s="36"/>
      <c r="M42" s="44">
        <f>M39+M40+M41</f>
        <v>293</v>
      </c>
      <c r="N42" s="36"/>
      <c r="O42" s="44">
        <f>O39+O40+O41</f>
        <v>172</v>
      </c>
      <c r="P42" s="36"/>
      <c r="Q42" s="44">
        <f>Q39+Q40+Q41</f>
        <v>100</v>
      </c>
      <c r="R42" s="36"/>
      <c r="S42" s="44">
        <f>S39+S40+S41</f>
        <v>150</v>
      </c>
      <c r="T42" s="36"/>
      <c r="U42" s="44">
        <f>U39+U40+U41</f>
        <v>50</v>
      </c>
      <c r="V42" s="36"/>
      <c r="W42" s="44">
        <f>W39+W40+W41</f>
        <v>54</v>
      </c>
      <c r="X42" s="36"/>
      <c r="Y42" s="44">
        <f>Y39+Y40+Y41</f>
        <v>121</v>
      </c>
      <c r="Z42" s="36"/>
      <c r="AA42" s="44">
        <f>AA39+AA40+AA41</f>
        <v>25</v>
      </c>
      <c r="AB42" s="36"/>
      <c r="AC42" s="44">
        <f>AC39+AC40+AC41</f>
        <v>96</v>
      </c>
      <c r="AD42" s="36"/>
      <c r="AE42" s="44">
        <f>AE39+AE40+AE41</f>
        <v>41</v>
      </c>
      <c r="AF42" s="36"/>
      <c r="AG42" s="44">
        <f>AG39+AG40+AG41</f>
        <v>100</v>
      </c>
      <c r="AH42" s="36"/>
      <c r="AI42" s="44">
        <f>AI39+AI40+AI41</f>
        <v>100</v>
      </c>
      <c r="AJ42" s="36"/>
      <c r="AK42" s="44">
        <f>AK39+AK40+AK41</f>
        <v>71</v>
      </c>
      <c r="AL42" s="36"/>
    </row>
    <row r="43" spans="1:38" x14ac:dyDescent="0.4">
      <c r="A43" s="134" t="s">
        <v>283</v>
      </c>
      <c r="B43" s="135"/>
      <c r="C43" s="30"/>
      <c r="D43" s="52">
        <f>D40/C42*100</f>
        <v>100</v>
      </c>
      <c r="E43" s="30"/>
      <c r="F43" s="52">
        <f>F40/E42*100</f>
        <v>100</v>
      </c>
      <c r="G43" s="30"/>
      <c r="H43" s="52">
        <f>H40/G42*100</f>
        <v>100</v>
      </c>
      <c r="I43" s="30"/>
      <c r="J43" s="52">
        <f>J40/I42*100</f>
        <v>60</v>
      </c>
      <c r="K43" s="30"/>
      <c r="L43" s="52">
        <f>L40/K42*100</f>
        <v>84.210526315789465</v>
      </c>
      <c r="M43" s="30"/>
      <c r="N43" s="52">
        <f>N40/M42*100</f>
        <v>95.904436860068259</v>
      </c>
      <c r="O43" s="30"/>
      <c r="P43" s="52">
        <f>P40/O42*100</f>
        <v>95.930232558139537</v>
      </c>
      <c r="Q43" s="30"/>
      <c r="R43" s="52">
        <f>R40/Q42*100</f>
        <v>83</v>
      </c>
      <c r="S43" s="30"/>
      <c r="T43" s="52">
        <f>T40/S42*100</f>
        <v>100</v>
      </c>
      <c r="U43" s="30"/>
      <c r="V43" s="52">
        <f>V40/U42*100</f>
        <v>100</v>
      </c>
      <c r="W43" s="30"/>
      <c r="X43" s="52">
        <f>X40/W42*100</f>
        <v>98.148148148148152</v>
      </c>
      <c r="Y43" s="30"/>
      <c r="Z43" s="52">
        <f>Z40/Y42*100</f>
        <v>100</v>
      </c>
      <c r="AA43" s="30"/>
      <c r="AB43" s="52">
        <f>AB40/AA42*100</f>
        <v>100</v>
      </c>
      <c r="AC43" s="30"/>
      <c r="AD43" s="52">
        <f>AD40/AC42*100</f>
        <v>98.958333333333343</v>
      </c>
      <c r="AE43" s="30"/>
      <c r="AF43" s="52">
        <f>AF40/AE42*100</f>
        <v>100</v>
      </c>
      <c r="AG43" s="30"/>
      <c r="AH43" s="52">
        <f>AH40/AG42*100</f>
        <v>100</v>
      </c>
      <c r="AI43" s="30"/>
      <c r="AJ43" s="52">
        <f>AJ40/AI42*100</f>
        <v>90</v>
      </c>
      <c r="AK43" s="30"/>
      <c r="AL43" s="52">
        <f>AL40/AK42*100</f>
        <v>78.873239436619713</v>
      </c>
    </row>
    <row r="44" spans="1:38" ht="27.95" customHeight="1" x14ac:dyDescent="0.4">
      <c r="A44" s="136" t="s">
        <v>282</v>
      </c>
      <c r="B44" s="69">
        <v>0</v>
      </c>
      <c r="C44" s="42">
        <v>0</v>
      </c>
      <c r="D44" s="43"/>
      <c r="E44" s="42">
        <v>0</v>
      </c>
      <c r="F44" s="43"/>
      <c r="G44" s="42">
        <v>0</v>
      </c>
      <c r="H44" s="43"/>
      <c r="I44" s="42">
        <v>12</v>
      </c>
      <c r="J44" s="43"/>
      <c r="K44" s="42">
        <v>9</v>
      </c>
      <c r="L44" s="43"/>
      <c r="M44" s="42">
        <v>12</v>
      </c>
      <c r="N44" s="43"/>
      <c r="O44" s="42">
        <v>1</v>
      </c>
      <c r="P44" s="43"/>
      <c r="Q44" s="42">
        <v>5</v>
      </c>
      <c r="R44" s="43"/>
      <c r="S44" s="42">
        <v>0</v>
      </c>
      <c r="T44" s="43"/>
      <c r="U44" s="42">
        <v>0</v>
      </c>
      <c r="V44" s="43"/>
      <c r="W44" s="42">
        <v>1</v>
      </c>
      <c r="X44" s="43"/>
      <c r="Y44" s="42">
        <v>0</v>
      </c>
      <c r="Z44" s="43"/>
      <c r="AA44" s="42">
        <v>0</v>
      </c>
      <c r="AB44" s="43"/>
      <c r="AC44" s="42">
        <v>0</v>
      </c>
      <c r="AD44" s="43"/>
      <c r="AE44" s="42">
        <v>2</v>
      </c>
      <c r="AF44" s="43"/>
      <c r="AG44" s="42">
        <v>0</v>
      </c>
      <c r="AH44" s="43"/>
      <c r="AI44" s="42">
        <v>0</v>
      </c>
      <c r="AJ44" s="43"/>
      <c r="AK44" s="42">
        <v>17</v>
      </c>
      <c r="AL44" s="43"/>
    </row>
    <row r="45" spans="1:38" ht="27.95" customHeight="1" x14ac:dyDescent="0.4">
      <c r="A45" s="136"/>
      <c r="B45" s="69">
        <v>5</v>
      </c>
      <c r="C45" s="42">
        <v>0</v>
      </c>
      <c r="D45" s="131">
        <f>C45+C46</f>
        <v>10</v>
      </c>
      <c r="E45" s="42">
        <v>7</v>
      </c>
      <c r="F45" s="131">
        <f>E45+E46</f>
        <v>80</v>
      </c>
      <c r="G45" s="42">
        <v>6</v>
      </c>
      <c r="H45" s="131">
        <f>G45+G46</f>
        <v>21</v>
      </c>
      <c r="I45" s="42">
        <v>18</v>
      </c>
      <c r="J45" s="131">
        <f>I45+I46</f>
        <v>38</v>
      </c>
      <c r="K45" s="42">
        <v>33</v>
      </c>
      <c r="L45" s="131">
        <f>K45+K46</f>
        <v>67</v>
      </c>
      <c r="M45" s="42">
        <v>139</v>
      </c>
      <c r="N45" s="131">
        <f>M45+M46</f>
        <v>281</v>
      </c>
      <c r="O45" s="42">
        <v>43</v>
      </c>
      <c r="P45" s="131">
        <f>O45+O46</f>
        <v>171</v>
      </c>
      <c r="Q45" s="42">
        <v>14</v>
      </c>
      <c r="R45" s="131">
        <f>Q45+Q46</f>
        <v>95</v>
      </c>
      <c r="S45" s="42">
        <v>0</v>
      </c>
      <c r="T45" s="131">
        <f>S45+S46</f>
        <v>150</v>
      </c>
      <c r="U45" s="42">
        <v>42</v>
      </c>
      <c r="V45" s="131">
        <f>U45+U46</f>
        <v>50</v>
      </c>
      <c r="W45" s="42">
        <v>29</v>
      </c>
      <c r="X45" s="131">
        <f>W45+W46</f>
        <v>53</v>
      </c>
      <c r="Y45" s="42">
        <v>15</v>
      </c>
      <c r="Z45" s="131">
        <f>Y45+Y46</f>
        <v>121</v>
      </c>
      <c r="AA45" s="42">
        <v>4</v>
      </c>
      <c r="AB45" s="131">
        <f>AA45+AA46</f>
        <v>25</v>
      </c>
      <c r="AC45" s="42">
        <v>27</v>
      </c>
      <c r="AD45" s="131">
        <f>AC45+AC46</f>
        <v>96</v>
      </c>
      <c r="AE45" s="42">
        <v>4</v>
      </c>
      <c r="AF45" s="131">
        <f>AE45+AE46</f>
        <v>39</v>
      </c>
      <c r="AG45" s="42">
        <v>0</v>
      </c>
      <c r="AH45" s="132">
        <f>AG45+AG46</f>
        <v>100</v>
      </c>
      <c r="AI45" s="42">
        <v>0</v>
      </c>
      <c r="AJ45" s="131">
        <f>AI45+AI46</f>
        <v>100</v>
      </c>
      <c r="AK45" s="42">
        <v>9</v>
      </c>
      <c r="AL45" s="131">
        <f>AK45+AK46</f>
        <v>54</v>
      </c>
    </row>
    <row r="46" spans="1:38" ht="27.95" customHeight="1" x14ac:dyDescent="0.4">
      <c r="A46" s="136"/>
      <c r="B46" s="69">
        <v>10</v>
      </c>
      <c r="C46" s="42">
        <v>10</v>
      </c>
      <c r="D46" s="131"/>
      <c r="E46" s="42">
        <v>73</v>
      </c>
      <c r="F46" s="131"/>
      <c r="G46" s="42">
        <v>15</v>
      </c>
      <c r="H46" s="131"/>
      <c r="I46" s="42">
        <v>20</v>
      </c>
      <c r="J46" s="131"/>
      <c r="K46" s="42">
        <v>34</v>
      </c>
      <c r="L46" s="131"/>
      <c r="M46" s="42">
        <v>142</v>
      </c>
      <c r="N46" s="131"/>
      <c r="O46" s="42">
        <v>128</v>
      </c>
      <c r="P46" s="131"/>
      <c r="Q46" s="42">
        <v>81</v>
      </c>
      <c r="R46" s="131"/>
      <c r="S46" s="42">
        <v>150</v>
      </c>
      <c r="T46" s="131"/>
      <c r="U46" s="42">
        <v>8</v>
      </c>
      <c r="V46" s="131"/>
      <c r="W46" s="42">
        <v>24</v>
      </c>
      <c r="X46" s="131"/>
      <c r="Y46" s="42">
        <v>106</v>
      </c>
      <c r="Z46" s="131"/>
      <c r="AA46" s="42">
        <v>21</v>
      </c>
      <c r="AB46" s="131"/>
      <c r="AC46" s="42">
        <v>69</v>
      </c>
      <c r="AD46" s="131"/>
      <c r="AE46" s="42">
        <v>35</v>
      </c>
      <c r="AF46" s="131"/>
      <c r="AG46" s="42">
        <v>100</v>
      </c>
      <c r="AH46" s="133"/>
      <c r="AI46" s="42">
        <v>100</v>
      </c>
      <c r="AJ46" s="131"/>
      <c r="AK46" s="42">
        <v>45</v>
      </c>
      <c r="AL46" s="131"/>
    </row>
    <row r="47" spans="1:38" x14ac:dyDescent="0.4">
      <c r="A47" s="127" t="s">
        <v>266</v>
      </c>
      <c r="B47" s="128"/>
      <c r="C47" s="44">
        <f>C44+C45+C46</f>
        <v>10</v>
      </c>
      <c r="D47" s="36"/>
      <c r="E47" s="44">
        <f>E44+E45+E46</f>
        <v>80</v>
      </c>
      <c r="F47" s="36"/>
      <c r="G47" s="44">
        <f>G44+G45+G46</f>
        <v>21</v>
      </c>
      <c r="H47" s="36"/>
      <c r="I47" s="44">
        <f>I44+I45+I46</f>
        <v>50</v>
      </c>
      <c r="J47" s="36"/>
      <c r="K47" s="44">
        <f>K44+K45+K46</f>
        <v>76</v>
      </c>
      <c r="L47" s="36"/>
      <c r="M47" s="44">
        <f>M44+M45+M46</f>
        <v>293</v>
      </c>
      <c r="N47" s="36"/>
      <c r="O47" s="44">
        <f>O44+O45+O46</f>
        <v>172</v>
      </c>
      <c r="P47" s="36"/>
      <c r="Q47" s="44">
        <f>Q44+Q45+Q46</f>
        <v>100</v>
      </c>
      <c r="R47" s="36"/>
      <c r="S47" s="44">
        <f>S44+S45+S46</f>
        <v>150</v>
      </c>
      <c r="T47" s="36"/>
      <c r="U47" s="44">
        <f>U44+U45+U46</f>
        <v>50</v>
      </c>
      <c r="V47" s="36"/>
      <c r="W47" s="44">
        <f>W44+W45+W46</f>
        <v>54</v>
      </c>
      <c r="X47" s="36"/>
      <c r="Y47" s="44">
        <f>Y44+Y45+Y46</f>
        <v>121</v>
      </c>
      <c r="Z47" s="36"/>
      <c r="AA47" s="44">
        <f>AA44+AA45+AA46</f>
        <v>25</v>
      </c>
      <c r="AB47" s="36"/>
      <c r="AC47" s="44">
        <f>AC44+AC45+AC46</f>
        <v>96</v>
      </c>
      <c r="AD47" s="36"/>
      <c r="AE47" s="44">
        <f>AE44+AE45+AE46</f>
        <v>41</v>
      </c>
      <c r="AF47" s="36"/>
      <c r="AG47" s="44">
        <f>AG44+AG45+AG46</f>
        <v>100</v>
      </c>
      <c r="AH47" s="36"/>
      <c r="AI47" s="44">
        <f>AI44+AI45+AI46</f>
        <v>100</v>
      </c>
      <c r="AJ47" s="36"/>
      <c r="AK47" s="44">
        <f>AK44+AK45+AK46</f>
        <v>71</v>
      </c>
      <c r="AL47" s="36"/>
    </row>
    <row r="48" spans="1:38" ht="15.4" thickBot="1" x14ac:dyDescent="0.45">
      <c r="A48" s="129" t="s">
        <v>284</v>
      </c>
      <c r="B48" s="130"/>
      <c r="C48" s="31"/>
      <c r="D48" s="53">
        <f>D45/C47*100</f>
        <v>100</v>
      </c>
      <c r="E48" s="31"/>
      <c r="F48" s="53">
        <f>F45/E47*100</f>
        <v>100</v>
      </c>
      <c r="G48" s="31"/>
      <c r="H48" s="53">
        <f>H45/G47*100</f>
        <v>100</v>
      </c>
      <c r="I48" s="31"/>
      <c r="J48" s="53">
        <f>J45/I47*100</f>
        <v>76</v>
      </c>
      <c r="K48" s="31"/>
      <c r="L48" s="53">
        <f>L45/K47*100</f>
        <v>88.157894736842096</v>
      </c>
      <c r="M48" s="31"/>
      <c r="N48" s="53">
        <f>N45/M47*100</f>
        <v>95.904436860068259</v>
      </c>
      <c r="O48" s="31"/>
      <c r="P48" s="53">
        <f>P45/O47*100</f>
        <v>99.418604651162795</v>
      </c>
      <c r="Q48" s="31"/>
      <c r="R48" s="53">
        <f>R45/Q47*100</f>
        <v>95</v>
      </c>
      <c r="S48" s="31"/>
      <c r="T48" s="53">
        <f>T45/S47*100</f>
        <v>100</v>
      </c>
      <c r="U48" s="31"/>
      <c r="V48" s="53">
        <f>V45/U47*100</f>
        <v>100</v>
      </c>
      <c r="W48" s="31"/>
      <c r="X48" s="53">
        <f>X45/W47*100</f>
        <v>98.148148148148152</v>
      </c>
      <c r="Y48" s="31"/>
      <c r="Z48" s="53">
        <f>Z45/Y47*100</f>
        <v>100</v>
      </c>
      <c r="AA48" s="31"/>
      <c r="AB48" s="53">
        <f>AB45/AA47*100</f>
        <v>100</v>
      </c>
      <c r="AC48" s="31"/>
      <c r="AD48" s="53">
        <f>AD45/AC47*100</f>
        <v>100</v>
      </c>
      <c r="AE48" s="31"/>
      <c r="AF48" s="53">
        <f>AF45/AE47*100</f>
        <v>95.121951219512198</v>
      </c>
      <c r="AG48" s="31"/>
      <c r="AH48" s="53">
        <f>AH45/AG47*100</f>
        <v>100</v>
      </c>
      <c r="AI48" s="31"/>
      <c r="AJ48" s="53">
        <f>AJ45/AI47*100</f>
        <v>100</v>
      </c>
      <c r="AK48" s="31"/>
      <c r="AL48" s="53">
        <f>AL45/AK47*100</f>
        <v>76.056338028169009</v>
      </c>
    </row>
  </sheetData>
  <mergeCells count="226">
    <mergeCell ref="AI1:AJ1"/>
    <mergeCell ref="AK1:AL1"/>
    <mergeCell ref="M1:N1"/>
    <mergeCell ref="O1:P1"/>
    <mergeCell ref="Q1:R1"/>
    <mergeCell ref="S1:T1"/>
    <mergeCell ref="U1:V1"/>
    <mergeCell ref="W1:X1"/>
    <mergeCell ref="A1:B1"/>
    <mergeCell ref="C1:D1"/>
    <mergeCell ref="E1:F1"/>
    <mergeCell ref="G1:H1"/>
    <mergeCell ref="I1:J1"/>
    <mergeCell ref="K1:L1"/>
    <mergeCell ref="AG1:AH1"/>
    <mergeCell ref="Y1:Z1"/>
    <mergeCell ref="AA1:AB1"/>
    <mergeCell ref="AC1:AD1"/>
    <mergeCell ref="AE1:AF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AJ5:AJ6"/>
    <mergeCell ref="AL5:AL6"/>
    <mergeCell ref="N5:N6"/>
    <mergeCell ref="P5:P6"/>
    <mergeCell ref="R5:R6"/>
    <mergeCell ref="T5:T6"/>
    <mergeCell ref="V5:V6"/>
    <mergeCell ref="X5:X6"/>
    <mergeCell ref="AE2:AF2"/>
    <mergeCell ref="AI2:AJ2"/>
    <mergeCell ref="AK2:AL2"/>
    <mergeCell ref="AG2:AH2"/>
    <mergeCell ref="S2:T2"/>
    <mergeCell ref="U2:V2"/>
    <mergeCell ref="W2:X2"/>
    <mergeCell ref="Y2:Z2"/>
    <mergeCell ref="AA2:AB2"/>
    <mergeCell ref="AC2:AD2"/>
    <mergeCell ref="AH5:AH6"/>
    <mergeCell ref="Z5:Z6"/>
    <mergeCell ref="AB5:AB6"/>
    <mergeCell ref="AD5:AD6"/>
    <mergeCell ref="AF5:AF6"/>
    <mergeCell ref="A4:A6"/>
    <mergeCell ref="D5:D6"/>
    <mergeCell ref="F5:F6"/>
    <mergeCell ref="H5:H6"/>
    <mergeCell ref="J5:J6"/>
    <mergeCell ref="L5:L6"/>
    <mergeCell ref="AJ10:AJ11"/>
    <mergeCell ref="AL10:AL11"/>
    <mergeCell ref="AH10:AH11"/>
    <mergeCell ref="P10:P11"/>
    <mergeCell ref="R10:R11"/>
    <mergeCell ref="T10:T11"/>
    <mergeCell ref="V10:V11"/>
    <mergeCell ref="X10:X11"/>
    <mergeCell ref="Z10:Z11"/>
    <mergeCell ref="A7:B7"/>
    <mergeCell ref="A8:B8"/>
    <mergeCell ref="A9:A11"/>
    <mergeCell ref="D10:D11"/>
    <mergeCell ref="F10:F11"/>
    <mergeCell ref="H10:H11"/>
    <mergeCell ref="J10:J11"/>
    <mergeCell ref="L10:L11"/>
    <mergeCell ref="N10:N11"/>
    <mergeCell ref="A12:B12"/>
    <mergeCell ref="A13:B13"/>
    <mergeCell ref="A14:A16"/>
    <mergeCell ref="D15:D16"/>
    <mergeCell ref="F15:F16"/>
    <mergeCell ref="H15:H16"/>
    <mergeCell ref="AB10:AB11"/>
    <mergeCell ref="AD10:AD11"/>
    <mergeCell ref="AF10:AF11"/>
    <mergeCell ref="AJ15:AJ16"/>
    <mergeCell ref="AL15:AL16"/>
    <mergeCell ref="AH15:AH16"/>
    <mergeCell ref="A17:B17"/>
    <mergeCell ref="A18:B18"/>
    <mergeCell ref="A19:A21"/>
    <mergeCell ref="D20:D21"/>
    <mergeCell ref="F20:F21"/>
    <mergeCell ref="H20:H21"/>
    <mergeCell ref="J20:J21"/>
    <mergeCell ref="V15:V16"/>
    <mergeCell ref="X15:X16"/>
    <mergeCell ref="Z15:Z16"/>
    <mergeCell ref="AB15:AB16"/>
    <mergeCell ref="AD15:AD16"/>
    <mergeCell ref="AF15:AF16"/>
    <mergeCell ref="J15:J16"/>
    <mergeCell ref="L15:L16"/>
    <mergeCell ref="N15:N16"/>
    <mergeCell ref="P15:P16"/>
    <mergeCell ref="R15:R16"/>
    <mergeCell ref="T15:T16"/>
    <mergeCell ref="A22:B22"/>
    <mergeCell ref="A23:B23"/>
    <mergeCell ref="A24:A26"/>
    <mergeCell ref="D25:D26"/>
    <mergeCell ref="F25:F26"/>
    <mergeCell ref="H25:H26"/>
    <mergeCell ref="J25:J26"/>
    <mergeCell ref="L25:L26"/>
    <mergeCell ref="X20:X21"/>
    <mergeCell ref="L20:L21"/>
    <mergeCell ref="N20:N21"/>
    <mergeCell ref="P20:P21"/>
    <mergeCell ref="R20:R21"/>
    <mergeCell ref="T20:T21"/>
    <mergeCell ref="V20:V21"/>
    <mergeCell ref="AJ25:AJ26"/>
    <mergeCell ref="AL25:AL26"/>
    <mergeCell ref="N25:N26"/>
    <mergeCell ref="P25:P26"/>
    <mergeCell ref="R25:R26"/>
    <mergeCell ref="T25:T26"/>
    <mergeCell ref="V25:V26"/>
    <mergeCell ref="X25:X26"/>
    <mergeCell ref="AL20:AL21"/>
    <mergeCell ref="AH20:AH21"/>
    <mergeCell ref="Z20:Z21"/>
    <mergeCell ref="AB20:AB21"/>
    <mergeCell ref="AD20:AD21"/>
    <mergeCell ref="AF20:AF21"/>
    <mergeCell ref="AJ20:AJ21"/>
    <mergeCell ref="AH25:AH26"/>
    <mergeCell ref="Z25:Z26"/>
    <mergeCell ref="AB25:AB26"/>
    <mergeCell ref="AD25:AD26"/>
    <mergeCell ref="AF25:AF26"/>
    <mergeCell ref="A27:B27"/>
    <mergeCell ref="A29:A31"/>
    <mergeCell ref="D30:D31"/>
    <mergeCell ref="F30:F31"/>
    <mergeCell ref="H30:H31"/>
    <mergeCell ref="J30:J31"/>
    <mergeCell ref="L30:L31"/>
    <mergeCell ref="N30:N31"/>
    <mergeCell ref="P30:P31"/>
    <mergeCell ref="AL30:AL31"/>
    <mergeCell ref="AH30:AH31"/>
    <mergeCell ref="A32:B32"/>
    <mergeCell ref="R30:R31"/>
    <mergeCell ref="T30:T31"/>
    <mergeCell ref="V30:V31"/>
    <mergeCell ref="X30:X31"/>
    <mergeCell ref="Z30:Z31"/>
    <mergeCell ref="AB30:AB31"/>
    <mergeCell ref="A33:B33"/>
    <mergeCell ref="A34:A36"/>
    <mergeCell ref="D35:D36"/>
    <mergeCell ref="F35:F36"/>
    <mergeCell ref="H35:H36"/>
    <mergeCell ref="J35:J36"/>
    <mergeCell ref="AD30:AD31"/>
    <mergeCell ref="AF30:AF31"/>
    <mergeCell ref="AJ30:AJ31"/>
    <mergeCell ref="A37:B37"/>
    <mergeCell ref="A38:B38"/>
    <mergeCell ref="A39:A41"/>
    <mergeCell ref="D40:D41"/>
    <mergeCell ref="F40:F41"/>
    <mergeCell ref="H40:H41"/>
    <mergeCell ref="J40:J41"/>
    <mergeCell ref="L40:L41"/>
    <mergeCell ref="X35:X36"/>
    <mergeCell ref="L35:L36"/>
    <mergeCell ref="N35:N36"/>
    <mergeCell ref="P35:P36"/>
    <mergeCell ref="R35:R36"/>
    <mergeCell ref="T35:T36"/>
    <mergeCell ref="V35:V36"/>
    <mergeCell ref="AJ40:AJ41"/>
    <mergeCell ref="AL40:AL41"/>
    <mergeCell ref="N40:N41"/>
    <mergeCell ref="P40:P41"/>
    <mergeCell ref="R40:R41"/>
    <mergeCell ref="T40:T41"/>
    <mergeCell ref="V40:V41"/>
    <mergeCell ref="X40:X41"/>
    <mergeCell ref="AL35:AL36"/>
    <mergeCell ref="AH35:AH36"/>
    <mergeCell ref="Z35:Z36"/>
    <mergeCell ref="AB35:AB36"/>
    <mergeCell ref="AD35:AD36"/>
    <mergeCell ref="AF35:AF36"/>
    <mergeCell ref="AJ35:AJ36"/>
    <mergeCell ref="AH40:AH41"/>
    <mergeCell ref="Z40:Z41"/>
    <mergeCell ref="AB40:AB41"/>
    <mergeCell ref="AD40:AD41"/>
    <mergeCell ref="AF40:AF41"/>
    <mergeCell ref="A42:B42"/>
    <mergeCell ref="A43:B43"/>
    <mergeCell ref="A44:A46"/>
    <mergeCell ref="D45:D46"/>
    <mergeCell ref="F45:F46"/>
    <mergeCell ref="H45:H46"/>
    <mergeCell ref="J45:J46"/>
    <mergeCell ref="L45:L46"/>
    <mergeCell ref="N45:N46"/>
    <mergeCell ref="A47:B47"/>
    <mergeCell ref="A48:B48"/>
    <mergeCell ref="AB45:AB46"/>
    <mergeCell ref="AD45:AD46"/>
    <mergeCell ref="AF45:AF46"/>
    <mergeCell ref="AJ45:AJ46"/>
    <mergeCell ref="AL45:AL46"/>
    <mergeCell ref="AH45:AH46"/>
    <mergeCell ref="P45:P46"/>
    <mergeCell ref="R45:R46"/>
    <mergeCell ref="T45:T46"/>
    <mergeCell ref="V45:V46"/>
    <mergeCell ref="X45:X46"/>
    <mergeCell ref="Z45:Z46"/>
  </mergeCells>
  <pageMargins left="0.7" right="0.7" top="0.75" bottom="0.75" header="0.3" footer="0.3"/>
  <pageSetup paperSize="9" scale="63" orientation="portrait" r:id="rId1"/>
  <colBreaks count="3" manualBreakCount="3">
    <brk id="8" max="1048575" man="1"/>
    <brk id="18" max="1048575" man="1"/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"/>
  <sheetViews>
    <sheetView topLeftCell="C140" zoomScaleNormal="100" workbookViewId="0">
      <selection activeCell="B153" sqref="B153"/>
    </sheetView>
  </sheetViews>
  <sheetFormatPr defaultColWidth="9.1328125" defaultRowHeight="15" x14ac:dyDescent="0.4"/>
  <cols>
    <col min="1" max="1" width="45.73046875" style="18" customWidth="1"/>
    <col min="2" max="16384" width="9.1328125" style="18"/>
  </cols>
  <sheetData>
    <row r="1" spans="1:8" ht="33.75" customHeight="1" x14ac:dyDescent="0.4">
      <c r="A1" s="125" t="s">
        <v>301</v>
      </c>
      <c r="B1" s="125"/>
      <c r="C1" s="125"/>
      <c r="D1" s="125"/>
      <c r="E1" s="125"/>
      <c r="F1" s="125"/>
      <c r="G1" s="125"/>
    </row>
    <row r="2" spans="1:8" ht="95.25" customHeight="1" x14ac:dyDescent="0.4">
      <c r="A2" s="19" t="s">
        <v>203</v>
      </c>
      <c r="B2" s="23" t="s">
        <v>240</v>
      </c>
      <c r="C2" s="23" t="s">
        <v>245</v>
      </c>
      <c r="D2" s="23" t="s">
        <v>244</v>
      </c>
      <c r="E2" s="23" t="s">
        <v>252</v>
      </c>
      <c r="F2" s="23" t="s">
        <v>257</v>
      </c>
      <c r="G2" s="24" t="s">
        <v>256</v>
      </c>
      <c r="H2" s="20"/>
    </row>
    <row r="3" spans="1:8" ht="25.5" customHeight="1" x14ac:dyDescent="0.4">
      <c r="A3" s="25" t="s">
        <v>259</v>
      </c>
      <c r="B3" s="28">
        <v>0.2</v>
      </c>
      <c r="C3" s="28">
        <v>0.2</v>
      </c>
      <c r="D3" s="28">
        <v>0.15</v>
      </c>
      <c r="E3" s="28">
        <v>0.15</v>
      </c>
      <c r="F3" s="28">
        <v>0.3</v>
      </c>
      <c r="G3" s="27"/>
      <c r="H3" s="20"/>
    </row>
    <row r="4" spans="1:8" x14ac:dyDescent="0.4">
      <c r="A4" s="19" t="str">
        <f>'Свод показателей НОКО'!A9</f>
        <v>МБОУ Гимназия № 1</v>
      </c>
      <c r="B4" s="51">
        <f>'Свод показателей НОКО'!CZ9*$B$3</f>
        <v>18.8</v>
      </c>
      <c r="C4" s="51">
        <f>'Свод показателей НОКО'!EC9*$C$3</f>
        <v>20</v>
      </c>
      <c r="D4" s="51">
        <f>'Свод показателей НОКО'!FD9*$D$3</f>
        <v>9.9</v>
      </c>
      <c r="E4" s="51">
        <f>'Свод показателей НОКО'!FX9*$E$3</f>
        <v>15</v>
      </c>
      <c r="F4" s="51">
        <f>'Свод показателей НОКО'!GR9*$F$3</f>
        <v>30</v>
      </c>
      <c r="G4" s="51">
        <f>'Свод показателей НОКО'!GS9</f>
        <v>93.699999999999989</v>
      </c>
    </row>
    <row r="5" spans="1:8" x14ac:dyDescent="0.4">
      <c r="A5" s="19" t="str">
        <f>'Свод показателей НОКО'!A10</f>
        <v>МБОУ СОШ № 2</v>
      </c>
      <c r="B5" s="51">
        <f>'Свод показателей НОКО'!CZ10*$B$3</f>
        <v>14.600000000000001</v>
      </c>
      <c r="C5" s="51">
        <f>'Свод показателей НОКО'!EC10*$C$3</f>
        <v>15.675000000000001</v>
      </c>
      <c r="D5" s="51">
        <f>'Свод показателей НОКО'!FD10*$D$3</f>
        <v>8.8874999999999993</v>
      </c>
      <c r="E5" s="51">
        <f>'Свод показателей НОКО'!FX10*$E$3</f>
        <v>15</v>
      </c>
      <c r="F5" s="51">
        <f>'Свод показателей НОКО'!GR10*$F$3</f>
        <v>29.549999999999997</v>
      </c>
      <c r="G5" s="51">
        <f>'Свод показателей НОКО'!GS10</f>
        <v>83.712500000000006</v>
      </c>
    </row>
    <row r="6" spans="1:8" x14ac:dyDescent="0.4">
      <c r="A6" s="19" t="str">
        <f>'Свод показателей НОКО'!A11</f>
        <v>МБОУ СОШ № 3</v>
      </c>
      <c r="B6" s="51">
        <f>'Свод показателей НОКО'!CZ11*$B$3</f>
        <v>15.200000000000001</v>
      </c>
      <c r="C6" s="51">
        <f>'Свод показателей НОКО'!EC11*$C$3</f>
        <v>20</v>
      </c>
      <c r="D6" s="51">
        <f>'Свод показателей НОКО'!FD11*$D$3</f>
        <v>9</v>
      </c>
      <c r="E6" s="51">
        <f>'Свод показателей НОКО'!FX11*$E$3</f>
        <v>15</v>
      </c>
      <c r="F6" s="51">
        <f>'Свод показателей НОКО'!GR11*$F$3</f>
        <v>30</v>
      </c>
      <c r="G6" s="51">
        <f>'Свод показателей НОКО'!GS11</f>
        <v>89.2</v>
      </c>
    </row>
    <row r="7" spans="1:8" x14ac:dyDescent="0.4">
      <c r="A7" s="19" t="str">
        <f>'Свод показателей НОКО'!A12</f>
        <v>МБОУ СОШ № 4</v>
      </c>
      <c r="B7" s="51">
        <f>'Свод показателей НОКО'!CZ12*$B$3</f>
        <v>17.600000000000001</v>
      </c>
      <c r="C7" s="51">
        <f>'Свод показателей НОКО'!EC12*$C$3</f>
        <v>16.8</v>
      </c>
      <c r="D7" s="51">
        <f>'Свод показателей НОКО'!FD12*$D$3</f>
        <v>8.5499999999999989</v>
      </c>
      <c r="E7" s="51">
        <f>'Свод показателей НОКО'!FX12*$E$3</f>
        <v>14.7</v>
      </c>
      <c r="F7" s="51">
        <f>'Свод показателей НОКО'!GR12*$F$3</f>
        <v>28.979999999999997</v>
      </c>
      <c r="G7" s="51">
        <f>'Свод показателей НОКО'!GS12</f>
        <v>86.63</v>
      </c>
    </row>
    <row r="8" spans="1:8" x14ac:dyDescent="0.4">
      <c r="A8" s="19" t="str">
        <f>'Свод показателей НОКО'!A13</f>
        <v>МАОУ СОШ № 5</v>
      </c>
      <c r="B8" s="51">
        <f>'Свод показателей НОКО'!CZ13*$B$3</f>
        <v>18.484210526315792</v>
      </c>
      <c r="C8" s="51">
        <f>'Свод показателей НОКО'!EC13*$C$3</f>
        <v>19.763157894736842</v>
      </c>
      <c r="D8" s="51">
        <f>'Свод показателей НОКО'!FD13*$D$3</f>
        <v>11.703947368421053</v>
      </c>
      <c r="E8" s="51">
        <f>'Свод показателей НОКО'!FX13*$E$3</f>
        <v>14.210526315789474</v>
      </c>
      <c r="F8" s="51">
        <f>'Свод показателей НОКО'!GR13*$F$3</f>
        <v>26.328947368421051</v>
      </c>
      <c r="G8" s="51">
        <f>'Свод показателей НОКО'!GS13</f>
        <v>90.490789473684217</v>
      </c>
    </row>
    <row r="9" spans="1:8" x14ac:dyDescent="0.4">
      <c r="A9" s="19" t="str">
        <f>'Свод показателей НОКО'!A14</f>
        <v>МБОУ СОШ № 6</v>
      </c>
      <c r="B9" s="51">
        <f>'Свод показателей НОКО'!CZ14*$B$3</f>
        <v>19.672354948805463</v>
      </c>
      <c r="C9" s="51">
        <f>'Свод показателей НОКО'!EC14*$C$3</f>
        <v>19.754266211604097</v>
      </c>
      <c r="D9" s="51">
        <f>'Свод показателей НОКО'!FD14*$D$3</f>
        <v>8.0477815699658688</v>
      </c>
      <c r="E9" s="51">
        <f>'Свод показателей НОКО'!FX14*$E$3</f>
        <v>14.754266211604097</v>
      </c>
      <c r="F9" s="51">
        <f>'Свод показателей НОКО'!GR14*$F$3</f>
        <v>28.771331058020476</v>
      </c>
      <c r="G9" s="51">
        <f>'Свод показателей НОКО'!GS14</f>
        <v>91</v>
      </c>
    </row>
    <row r="10" spans="1:8" x14ac:dyDescent="0.4">
      <c r="A10" s="19" t="str">
        <f>'Свод показателей НОКО'!A15</f>
        <v>МБОУ СОШ № 8</v>
      </c>
      <c r="B10" s="51">
        <f>'Свод показателей НОКО'!CZ15*$B$3</f>
        <v>12.106976744186047</v>
      </c>
      <c r="C10" s="51">
        <f>'Свод показателей НОКО'!EC15*$C$3</f>
        <v>19.965116279069768</v>
      </c>
      <c r="D10" s="51">
        <f>'Свод показателей НОКО'!FD15*$D$3</f>
        <v>13.943023255813955</v>
      </c>
      <c r="E10" s="51">
        <f>'Свод показателей НОКО'!FX15*$E$3</f>
        <v>14.947674418604649</v>
      </c>
      <c r="F10" s="51">
        <f>'Свод показателей НОКО'!GR15*$F$3</f>
        <v>29.511627906976742</v>
      </c>
      <c r="G10" s="51">
        <f>'Свод показателей НОКО'!GS15</f>
        <v>90.474418604651163</v>
      </c>
    </row>
    <row r="11" spans="1:8" x14ac:dyDescent="0.4">
      <c r="A11" s="19" t="str">
        <f>'Свод показателей НОКО'!A16</f>
        <v>МБОУ СОШ № 10</v>
      </c>
      <c r="B11" s="51">
        <f>'Свод показателей НОКО'!CZ16*$B$3</f>
        <v>17.52</v>
      </c>
      <c r="C11" s="51">
        <f>'Свод показателей НОКО'!EC16*$C$3</f>
        <v>19.400000000000002</v>
      </c>
      <c r="D11" s="51">
        <f>'Свод показателей НОКО'!FD16*$D$3</f>
        <v>11.085000000000001</v>
      </c>
      <c r="E11" s="51">
        <f>'Свод показателей НОКО'!FX16*$E$3</f>
        <v>13.92</v>
      </c>
      <c r="F11" s="51">
        <f>'Свод показателей НОКО'!GR16*$F$3</f>
        <v>27.179999999999996</v>
      </c>
      <c r="G11" s="51">
        <f>'Свод показателей НОКО'!GS16</f>
        <v>89.105000000000004</v>
      </c>
    </row>
    <row r="12" spans="1:8" x14ac:dyDescent="0.4">
      <c r="A12" s="19" t="str">
        <f>'Свод показателей НОКО'!A17</f>
        <v>МАОУ СОШ № 11</v>
      </c>
      <c r="B12" s="51">
        <f>'Свод показателей НОКО'!CZ17*$B$3</f>
        <v>18.8</v>
      </c>
      <c r="C12" s="51">
        <f>'Свод показателей НОКО'!EC17*$C$3</f>
        <v>20</v>
      </c>
      <c r="D12" s="51">
        <f>'Свод показателей НОКО'!FD17*$D$3</f>
        <v>10.799999999999999</v>
      </c>
      <c r="E12" s="51">
        <f>'Свод показателей НОКО'!FX17*$E$3</f>
        <v>15</v>
      </c>
      <c r="F12" s="51">
        <f>'Свод показателей НОКО'!GR17*$F$3</f>
        <v>30</v>
      </c>
      <c r="G12" s="51">
        <f>'Свод показателей НОКО'!GS17</f>
        <v>94.6</v>
      </c>
    </row>
    <row r="13" spans="1:8" x14ac:dyDescent="0.4">
      <c r="A13" s="19" t="str">
        <f>'Свод показателей НОКО'!A18</f>
        <v>МАОУ СОШ № 14</v>
      </c>
      <c r="B13" s="51">
        <f>'Свод показателей НОКО'!CZ18*$B$3</f>
        <v>17</v>
      </c>
      <c r="C13" s="51">
        <f>'Свод показателей НОКО'!EC18*$C$3</f>
        <v>20</v>
      </c>
      <c r="D13" s="51">
        <f>'Свод показателей НОКО'!FD18*$D$3</f>
        <v>6.8999999999999995</v>
      </c>
      <c r="E13" s="51">
        <f>'Свод показателей НОКО'!FX18*$E$3</f>
        <v>14.520000000000001</v>
      </c>
      <c r="F13" s="51">
        <f>'Свод показателей НОКО'!GR18*$F$3</f>
        <v>29.639999999999997</v>
      </c>
      <c r="G13" s="51">
        <f>'Свод показателей НОКО'!GS18</f>
        <v>88.06</v>
      </c>
    </row>
    <row r="14" spans="1:8" x14ac:dyDescent="0.4">
      <c r="A14" s="19" t="str">
        <f>'Свод показателей НОКО'!A19</f>
        <v>МБОУ СОШ № 20</v>
      </c>
      <c r="B14" s="51">
        <f>'Свод показателей НОКО'!CZ19*$B$3</f>
        <v>13.407407407407408</v>
      </c>
      <c r="C14" s="51">
        <f>'Свод показателей НОКО'!EC19*$C$3</f>
        <v>16.68888888888889</v>
      </c>
      <c r="D14" s="51">
        <f>'Свод показателей НОКО'!FD19*$D$3</f>
        <v>8.6166666666666654</v>
      </c>
      <c r="E14" s="51">
        <f>'Свод показателей НОКО'!FX19*$E$3</f>
        <v>14.611111111111112</v>
      </c>
      <c r="F14" s="51">
        <f>'Свод показателей НОКО'!GR19*$F$3</f>
        <v>29.333333333333329</v>
      </c>
      <c r="G14" s="51">
        <f>'Свод показателей НОКО'!GS19</f>
        <v>82.657407407407405</v>
      </c>
    </row>
    <row r="15" spans="1:8" x14ac:dyDescent="0.4">
      <c r="A15" s="19" t="str">
        <f>'Свод показателей НОКО'!A20</f>
        <v>МБОУ СОШ № 24</v>
      </c>
      <c r="B15" s="51">
        <f>'Свод показателей НОКО'!CZ20*$B$3</f>
        <v>20</v>
      </c>
      <c r="C15" s="51">
        <f>'Свод показателей НОКО'!EC20*$C$3</f>
        <v>19.75206611570248</v>
      </c>
      <c r="D15" s="51">
        <f>'Свод показателей НОКО'!FD20*$D$3</f>
        <v>4.4256198347107434</v>
      </c>
      <c r="E15" s="51">
        <f>'Свод показателей НОКО'!FX20*$E$3</f>
        <v>15</v>
      </c>
      <c r="F15" s="51">
        <f>'Свод показателей НОКО'!GR20*$F$3</f>
        <v>30</v>
      </c>
      <c r="G15" s="51">
        <f>'Свод показателей НОКО'!GS20</f>
        <v>89.17768595041322</v>
      </c>
    </row>
    <row r="16" spans="1:8" x14ac:dyDescent="0.4">
      <c r="A16" s="19" t="str">
        <f>'Свод показателей НОКО'!A21</f>
        <v>МБОУ СОШ № 25</v>
      </c>
      <c r="B16" s="51">
        <f>'Свод показателей НОКО'!CZ21*$B$3</f>
        <v>17.600000000000001</v>
      </c>
      <c r="C16" s="51">
        <f>'Свод показателей НОКО'!EC21*$C$3</f>
        <v>20</v>
      </c>
      <c r="D16" s="51">
        <f>'Свод показателей НОКО'!FD21*$D$3</f>
        <v>10.799999999999999</v>
      </c>
      <c r="E16" s="51">
        <f>'Свод показателей НОКО'!FX21*$E$3</f>
        <v>15</v>
      </c>
      <c r="F16" s="51">
        <f>'Свод показателей НОКО'!GR21*$F$3</f>
        <v>30</v>
      </c>
      <c r="G16" s="51">
        <f>'Свод показателей НОКО'!GS21</f>
        <v>93.4</v>
      </c>
    </row>
    <row r="17" spans="1:7" x14ac:dyDescent="0.4">
      <c r="A17" s="19" t="str">
        <f>'Свод показателей НОКО'!A22</f>
        <v>МБОУ СОШ № 30</v>
      </c>
      <c r="B17" s="51">
        <f>'Свод показателей НОКО'!CZ22*$B$3</f>
        <v>10.233333333333334</v>
      </c>
      <c r="C17" s="51">
        <f>'Свод показателей НОКО'!EC22*$C$3</f>
        <v>16.612500000000001</v>
      </c>
      <c r="D17" s="51">
        <f>'Свод показателей НОКО'!FD22*$D$3</f>
        <v>14.00625</v>
      </c>
      <c r="E17" s="51">
        <f>'Свод показателей НОКО'!FX22*$E$3</f>
        <v>14.781250000000002</v>
      </c>
      <c r="F17" s="51">
        <f>'Свод показателей НОКО'!GR22*$F$3</f>
        <v>29.781249999999996</v>
      </c>
      <c r="G17" s="51">
        <f>'Свод показателей НОКО'!GS22</f>
        <v>85.414583333333326</v>
      </c>
    </row>
    <row r="18" spans="1:7" x14ac:dyDescent="0.4">
      <c r="A18" s="19" t="str">
        <f>'Свод показателей НОКО'!A23</f>
        <v>МБОУ СОШ № 31</v>
      </c>
      <c r="B18" s="51">
        <f>'Свод показателей НОКО'!CZ23*$B$3</f>
        <v>14.419512195121952</v>
      </c>
      <c r="C18" s="51">
        <f>'Свод показателей НОКО'!EC23*$C$3</f>
        <v>20</v>
      </c>
      <c r="D18" s="51">
        <f>'Свод показателей НОКО'!FD23*$D$3</f>
        <v>2.2975609756097559</v>
      </c>
      <c r="E18" s="51">
        <f>'Свод показателей НОКО'!FX23*$E$3</f>
        <v>14.414634146341465</v>
      </c>
      <c r="F18" s="51">
        <f>'Свод показателей НОКО'!GR23*$F$3</f>
        <v>29.268292682926827</v>
      </c>
      <c r="G18" s="51">
        <f>'Свод показателей НОКО'!GS23</f>
        <v>80.400000000000006</v>
      </c>
    </row>
    <row r="19" spans="1:7" x14ac:dyDescent="0.4">
      <c r="A19" s="19" t="str">
        <f>'Свод показателей НОКО'!A24</f>
        <v>МБОУ СОШ № 34</v>
      </c>
      <c r="B19" s="51">
        <f>'Свод показателей НОКО'!CZ24*$B$3</f>
        <v>16.160000000000004</v>
      </c>
      <c r="C19" s="51">
        <f>'Свод показателей НОКО'!EC24*$C$3</f>
        <v>19.880000000000003</v>
      </c>
      <c r="D19" s="51">
        <f>'Свод показателей НОКО'!FD24*$D$3</f>
        <v>7.3199999999999994</v>
      </c>
      <c r="E19" s="51">
        <f>'Свод показателей НОКО'!FX24*$E$3</f>
        <v>15</v>
      </c>
      <c r="F19" s="51">
        <f>'Свод показателей НОКО'!GR24*$F$3</f>
        <v>30</v>
      </c>
      <c r="G19" s="51">
        <f>'Свод показателей НОКО'!GS24</f>
        <v>88.360000000000014</v>
      </c>
    </row>
    <row r="20" spans="1:7" x14ac:dyDescent="0.4">
      <c r="A20" s="19" t="str">
        <f>'Свод показателей НОКО'!A25</f>
        <v>МАОУ СОШ № 35</v>
      </c>
      <c r="B20" s="51">
        <f>'Свод показателей НОКО'!CZ25*$B$3</f>
        <v>17.600000000000001</v>
      </c>
      <c r="C20" s="51">
        <f>'Свод показателей НОКО'!EC25*$C$3</f>
        <v>20</v>
      </c>
      <c r="D20" s="51">
        <f>'Свод показателей НОКО'!FD25*$D$3</f>
        <v>7.5</v>
      </c>
      <c r="E20" s="51">
        <f>'Свод показателей НОКО'!FX25*$E$3</f>
        <v>15</v>
      </c>
      <c r="F20" s="51">
        <f>'Свод показателей НОКО'!GR25*$F$3</f>
        <v>29.099999999999998</v>
      </c>
      <c r="G20" s="51">
        <f>'Свод показателей НОКО'!GS25</f>
        <v>89.2</v>
      </c>
    </row>
    <row r="21" spans="1:7" x14ac:dyDescent="0.4">
      <c r="A21" s="19" t="str">
        <f>'Свод показателей НОКО'!A26</f>
        <v>МБОУ СОШ № 36</v>
      </c>
      <c r="B21" s="51">
        <f>'Свод показателей НОКО'!CZ26*$B$3</f>
        <v>15.496202531645572</v>
      </c>
      <c r="C21" s="51">
        <f>'Свод показателей НОКО'!EC26*$C$3</f>
        <v>16.496202531645572</v>
      </c>
      <c r="D21" s="51">
        <f>'Свод показателей НОКО'!FD26*$D$3</f>
        <v>5.160759493670886</v>
      </c>
      <c r="E21" s="51">
        <f>'Свод показателей НОКО'!FX26*$E$3</f>
        <v>9</v>
      </c>
      <c r="F21" s="51">
        <f>'Свод показателей НОКО'!GR26*$F$3</f>
        <v>21.417721518987339</v>
      </c>
      <c r="G21" s="51">
        <f>'Свод показателей НОКО'!GS26</f>
        <v>67.570886075949375</v>
      </c>
    </row>
    <row r="22" spans="1:7" x14ac:dyDescent="0.4">
      <c r="A22" s="61" t="s">
        <v>300</v>
      </c>
      <c r="B22" s="62">
        <f t="shared" ref="B22:G22" si="0">AVERAGE(B4:B21)</f>
        <v>16.372222093711979</v>
      </c>
      <c r="C22" s="62">
        <f t="shared" si="0"/>
        <v>18.932622106758203</v>
      </c>
      <c r="D22" s="62">
        <f t="shared" si="0"/>
        <v>8.8302282869366095</v>
      </c>
      <c r="E22" s="62">
        <f t="shared" si="0"/>
        <v>14.4366367890806</v>
      </c>
      <c r="F22" s="62">
        <f t="shared" si="0"/>
        <v>28.825694659370317</v>
      </c>
      <c r="G22" s="62">
        <f t="shared" si="0"/>
        <v>87.397403935857739</v>
      </c>
    </row>
    <row r="23" spans="1:7" s="64" customFormat="1" x14ac:dyDescent="0.4">
      <c r="A23" s="63"/>
    </row>
    <row r="24" spans="1:7" ht="33.75" customHeight="1" x14ac:dyDescent="0.4">
      <c r="A24" s="151" t="s">
        <v>302</v>
      </c>
      <c r="B24" s="151"/>
      <c r="C24" s="66"/>
      <c r="D24" s="66"/>
      <c r="E24" s="66"/>
      <c r="F24" s="66"/>
      <c r="G24" s="66"/>
    </row>
    <row r="25" spans="1:7" ht="95.25" customHeight="1" x14ac:dyDescent="0.4">
      <c r="A25" s="19" t="s">
        <v>203</v>
      </c>
      <c r="B25" s="23" t="s">
        <v>240</v>
      </c>
      <c r="C25" s="65"/>
      <c r="D25" s="64"/>
      <c r="E25" s="64"/>
      <c r="F25" s="64"/>
      <c r="G25" s="64"/>
    </row>
    <row r="26" spans="1:7" ht="25.5" customHeight="1" x14ac:dyDescent="0.4">
      <c r="A26" s="25" t="s">
        <v>259</v>
      </c>
      <c r="B26" s="28">
        <v>0.2</v>
      </c>
      <c r="C26" s="20"/>
    </row>
    <row r="27" spans="1:7" x14ac:dyDescent="0.4">
      <c r="A27" s="19" t="s">
        <v>320</v>
      </c>
      <c r="B27" s="51">
        <v>20</v>
      </c>
    </row>
    <row r="28" spans="1:7" x14ac:dyDescent="0.4">
      <c r="A28" s="19" t="s">
        <v>313</v>
      </c>
      <c r="B28" s="51">
        <v>19.672354948805463</v>
      </c>
    </row>
    <row r="29" spans="1:7" x14ac:dyDescent="0.4">
      <c r="A29" s="19" t="s">
        <v>328</v>
      </c>
      <c r="B29" s="51">
        <v>18.8</v>
      </c>
    </row>
    <row r="30" spans="1:7" x14ac:dyDescent="0.4">
      <c r="A30" s="19" t="s">
        <v>316</v>
      </c>
      <c r="B30" s="51">
        <v>18.8</v>
      </c>
    </row>
    <row r="31" spans="1:7" x14ac:dyDescent="0.4">
      <c r="A31" s="19" t="s">
        <v>326</v>
      </c>
      <c r="B31" s="51">
        <v>18.484210526315792</v>
      </c>
    </row>
    <row r="32" spans="1:7" x14ac:dyDescent="0.4">
      <c r="A32" s="19" t="s">
        <v>321</v>
      </c>
      <c r="B32" s="51">
        <v>17.600000000000001</v>
      </c>
    </row>
    <row r="33" spans="1:7" x14ac:dyDescent="0.4">
      <c r="A33" s="19" t="s">
        <v>327</v>
      </c>
      <c r="B33" s="51">
        <v>17.600000000000001</v>
      </c>
    </row>
    <row r="34" spans="1:7" x14ac:dyDescent="0.4">
      <c r="A34" s="19" t="s">
        <v>312</v>
      </c>
      <c r="B34" s="51">
        <v>17.600000000000001</v>
      </c>
    </row>
    <row r="35" spans="1:7" x14ac:dyDescent="0.4">
      <c r="A35" s="19" t="s">
        <v>315</v>
      </c>
      <c r="B35" s="51">
        <v>17.52</v>
      </c>
    </row>
    <row r="36" spans="1:7" x14ac:dyDescent="0.4">
      <c r="A36" s="19" t="s">
        <v>329</v>
      </c>
      <c r="B36" s="51">
        <v>17</v>
      </c>
    </row>
    <row r="37" spans="1:7" x14ac:dyDescent="0.4">
      <c r="A37" s="19" t="s">
        <v>325</v>
      </c>
      <c r="B37" s="51">
        <v>16.160000000000004</v>
      </c>
    </row>
    <row r="38" spans="1:7" x14ac:dyDescent="0.4">
      <c r="A38" s="19" t="s">
        <v>324</v>
      </c>
      <c r="B38" s="51">
        <v>15.496202531645572</v>
      </c>
    </row>
    <row r="39" spans="1:7" x14ac:dyDescent="0.4">
      <c r="A39" s="19" t="s">
        <v>311</v>
      </c>
      <c r="B39" s="51">
        <v>15.200000000000001</v>
      </c>
    </row>
    <row r="40" spans="1:7" x14ac:dyDescent="0.4">
      <c r="A40" s="19" t="s">
        <v>310</v>
      </c>
      <c r="B40" s="51">
        <v>14.600000000000001</v>
      </c>
    </row>
    <row r="41" spans="1:7" x14ac:dyDescent="0.4">
      <c r="A41" s="19" t="s">
        <v>323</v>
      </c>
      <c r="B41" s="51">
        <v>14.419512195121952</v>
      </c>
    </row>
    <row r="42" spans="1:7" x14ac:dyDescent="0.4">
      <c r="A42" s="19" t="s">
        <v>319</v>
      </c>
      <c r="B42" s="51">
        <v>13.407407407407408</v>
      </c>
    </row>
    <row r="43" spans="1:7" x14ac:dyDescent="0.4">
      <c r="A43" s="19" t="s">
        <v>314</v>
      </c>
      <c r="B43" s="51">
        <v>12.106976744186047</v>
      </c>
    </row>
    <row r="44" spans="1:7" x14ac:dyDescent="0.4">
      <c r="A44" s="19" t="s">
        <v>322</v>
      </c>
      <c r="B44" s="51">
        <v>10.233333333333334</v>
      </c>
    </row>
    <row r="45" spans="1:7" x14ac:dyDescent="0.4">
      <c r="A45" s="61" t="str">
        <f>A22</f>
        <v>Средние значения</v>
      </c>
      <c r="B45" s="62">
        <f>AVERAGE(B27:B44)</f>
        <v>16.372222093711976</v>
      </c>
    </row>
    <row r="47" spans="1:7" ht="33.75" customHeight="1" x14ac:dyDescent="0.4">
      <c r="A47" s="151" t="s">
        <v>303</v>
      </c>
      <c r="B47" s="151"/>
      <c r="C47" s="66"/>
      <c r="D47" s="66"/>
      <c r="E47" s="66"/>
      <c r="F47" s="66"/>
      <c r="G47" s="66"/>
    </row>
    <row r="48" spans="1:7" ht="95.25" customHeight="1" x14ac:dyDescent="0.4">
      <c r="A48" s="19" t="s">
        <v>203</v>
      </c>
      <c r="B48" s="23" t="str">
        <f>C2</f>
        <v>Критерий 2</v>
      </c>
      <c r="C48" s="65"/>
      <c r="D48" s="64"/>
      <c r="E48" s="64"/>
      <c r="F48" s="64"/>
      <c r="G48" s="64"/>
    </row>
    <row r="49" spans="1:3" ht="25.5" customHeight="1" x14ac:dyDescent="0.4">
      <c r="A49" s="25" t="s">
        <v>259</v>
      </c>
      <c r="B49" s="28">
        <v>0.2</v>
      </c>
      <c r="C49" s="20"/>
    </row>
    <row r="50" spans="1:3" x14ac:dyDescent="0.4">
      <c r="A50" s="19" t="s">
        <v>328</v>
      </c>
      <c r="B50" s="51">
        <v>20</v>
      </c>
    </row>
    <row r="51" spans="1:3" x14ac:dyDescent="0.4">
      <c r="A51" s="19" t="s">
        <v>311</v>
      </c>
      <c r="B51" s="51">
        <v>20</v>
      </c>
    </row>
    <row r="52" spans="1:3" x14ac:dyDescent="0.4">
      <c r="A52" s="19" t="s">
        <v>316</v>
      </c>
      <c r="B52" s="51">
        <v>20</v>
      </c>
    </row>
    <row r="53" spans="1:3" x14ac:dyDescent="0.4">
      <c r="A53" s="19" t="s">
        <v>329</v>
      </c>
      <c r="B53" s="51">
        <v>20</v>
      </c>
    </row>
    <row r="54" spans="1:3" x14ac:dyDescent="0.4">
      <c r="A54" s="19" t="s">
        <v>321</v>
      </c>
      <c r="B54" s="51">
        <v>20</v>
      </c>
    </row>
    <row r="55" spans="1:3" x14ac:dyDescent="0.4">
      <c r="A55" s="19" t="s">
        <v>323</v>
      </c>
      <c r="B55" s="51">
        <v>20</v>
      </c>
    </row>
    <row r="56" spans="1:3" x14ac:dyDescent="0.4">
      <c r="A56" s="19" t="s">
        <v>327</v>
      </c>
      <c r="B56" s="51">
        <v>20</v>
      </c>
    </row>
    <row r="57" spans="1:3" x14ac:dyDescent="0.4">
      <c r="A57" s="19" t="s">
        <v>314</v>
      </c>
      <c r="B57" s="51">
        <v>19.965116279069768</v>
      </c>
    </row>
    <row r="58" spans="1:3" x14ac:dyDescent="0.4">
      <c r="A58" s="19" t="s">
        <v>325</v>
      </c>
      <c r="B58" s="51">
        <v>19.880000000000003</v>
      </c>
    </row>
    <row r="59" spans="1:3" x14ac:dyDescent="0.4">
      <c r="A59" s="19" t="s">
        <v>326</v>
      </c>
      <c r="B59" s="51">
        <v>19.763157894736842</v>
      </c>
    </row>
    <row r="60" spans="1:3" x14ac:dyDescent="0.4">
      <c r="A60" s="19" t="s">
        <v>313</v>
      </c>
      <c r="B60" s="51">
        <v>19.754266211604097</v>
      </c>
    </row>
    <row r="61" spans="1:3" x14ac:dyDescent="0.4">
      <c r="A61" s="19" t="s">
        <v>320</v>
      </c>
      <c r="B61" s="51">
        <v>19.75206611570248</v>
      </c>
    </row>
    <row r="62" spans="1:3" x14ac:dyDescent="0.4">
      <c r="A62" s="19" t="s">
        <v>315</v>
      </c>
      <c r="B62" s="51">
        <v>19.400000000000002</v>
      </c>
    </row>
    <row r="63" spans="1:3" x14ac:dyDescent="0.4">
      <c r="A63" s="19" t="s">
        <v>312</v>
      </c>
      <c r="B63" s="51">
        <v>16.8</v>
      </c>
    </row>
    <row r="64" spans="1:3" x14ac:dyDescent="0.4">
      <c r="A64" s="19" t="s">
        <v>319</v>
      </c>
      <c r="B64" s="51">
        <v>16.68888888888889</v>
      </c>
    </row>
    <row r="65" spans="1:7" x14ac:dyDescent="0.4">
      <c r="A65" s="19" t="s">
        <v>322</v>
      </c>
      <c r="B65" s="51">
        <v>16.612500000000001</v>
      </c>
    </row>
    <row r="66" spans="1:7" x14ac:dyDescent="0.4">
      <c r="A66" s="19" t="s">
        <v>324</v>
      </c>
      <c r="B66" s="51">
        <v>16.496202531645572</v>
      </c>
    </row>
    <row r="67" spans="1:7" x14ac:dyDescent="0.4">
      <c r="A67" s="19" t="s">
        <v>310</v>
      </c>
      <c r="B67" s="51">
        <v>15.675000000000001</v>
      </c>
    </row>
    <row r="68" spans="1:7" x14ac:dyDescent="0.4">
      <c r="A68" s="61" t="str">
        <f>A45</f>
        <v>Средние значения</v>
      </c>
      <c r="B68" s="62">
        <f>AVERAGE(B50:B67)</f>
        <v>18.932622106758203</v>
      </c>
    </row>
    <row r="70" spans="1:7" ht="33.75" customHeight="1" x14ac:dyDescent="0.4">
      <c r="A70" s="151" t="s">
        <v>304</v>
      </c>
      <c r="B70" s="151"/>
      <c r="C70" s="66"/>
      <c r="D70" s="66"/>
      <c r="E70" s="66"/>
      <c r="F70" s="66"/>
      <c r="G70" s="66"/>
    </row>
    <row r="71" spans="1:7" ht="95.25" customHeight="1" x14ac:dyDescent="0.4">
      <c r="A71" s="19" t="s">
        <v>203</v>
      </c>
      <c r="B71" s="23" t="str">
        <f>D2</f>
        <v>Критерий 3</v>
      </c>
      <c r="C71" s="65"/>
      <c r="D71" s="64"/>
      <c r="E71" s="64"/>
      <c r="F71" s="64"/>
      <c r="G71" s="64"/>
    </row>
    <row r="72" spans="1:7" ht="25.5" customHeight="1" x14ac:dyDescent="0.4">
      <c r="A72" s="25" t="s">
        <v>259</v>
      </c>
      <c r="B72" s="28">
        <f>D3</f>
        <v>0.15</v>
      </c>
      <c r="C72" s="20"/>
    </row>
    <row r="73" spans="1:7" x14ac:dyDescent="0.4">
      <c r="A73" s="19" t="s">
        <v>322</v>
      </c>
      <c r="B73" s="51">
        <v>14.00625</v>
      </c>
    </row>
    <row r="74" spans="1:7" x14ac:dyDescent="0.4">
      <c r="A74" s="19" t="s">
        <v>314</v>
      </c>
      <c r="B74" s="51">
        <v>13.943023255813955</v>
      </c>
    </row>
    <row r="75" spans="1:7" x14ac:dyDescent="0.4">
      <c r="A75" s="19" t="s">
        <v>326</v>
      </c>
      <c r="B75" s="51">
        <v>11.703947368421053</v>
      </c>
    </row>
    <row r="76" spans="1:7" x14ac:dyDescent="0.4">
      <c r="A76" s="19" t="s">
        <v>315</v>
      </c>
      <c r="B76" s="51">
        <v>11.085000000000001</v>
      </c>
    </row>
    <row r="77" spans="1:7" x14ac:dyDescent="0.4">
      <c r="A77" s="19" t="s">
        <v>316</v>
      </c>
      <c r="B77" s="51">
        <v>10.799999999999999</v>
      </c>
    </row>
    <row r="78" spans="1:7" x14ac:dyDescent="0.4">
      <c r="A78" s="19" t="s">
        <v>321</v>
      </c>
      <c r="B78" s="51">
        <v>10.799999999999999</v>
      </c>
    </row>
    <row r="79" spans="1:7" x14ac:dyDescent="0.4">
      <c r="A79" s="19" t="s">
        <v>328</v>
      </c>
      <c r="B79" s="51">
        <v>9.9</v>
      </c>
    </row>
    <row r="80" spans="1:7" x14ac:dyDescent="0.4">
      <c r="A80" s="19" t="s">
        <v>311</v>
      </c>
      <c r="B80" s="51">
        <v>9</v>
      </c>
    </row>
    <row r="81" spans="1:7" x14ac:dyDescent="0.4">
      <c r="A81" s="19" t="s">
        <v>310</v>
      </c>
      <c r="B81" s="51">
        <v>8.8874999999999993</v>
      </c>
    </row>
    <row r="82" spans="1:7" x14ac:dyDescent="0.4">
      <c r="A82" s="19" t="s">
        <v>319</v>
      </c>
      <c r="B82" s="51">
        <v>8.6166666666666654</v>
      </c>
    </row>
    <row r="83" spans="1:7" x14ac:dyDescent="0.4">
      <c r="A83" s="19" t="s">
        <v>312</v>
      </c>
      <c r="B83" s="51">
        <v>8.5499999999999989</v>
      </c>
    </row>
    <row r="84" spans="1:7" x14ac:dyDescent="0.4">
      <c r="A84" s="19" t="s">
        <v>313</v>
      </c>
      <c r="B84" s="51">
        <v>8.0477815699658688</v>
      </c>
    </row>
    <row r="85" spans="1:7" x14ac:dyDescent="0.4">
      <c r="A85" s="19" t="s">
        <v>327</v>
      </c>
      <c r="B85" s="51">
        <v>7.5</v>
      </c>
    </row>
    <row r="86" spans="1:7" x14ac:dyDescent="0.4">
      <c r="A86" s="19" t="s">
        <v>325</v>
      </c>
      <c r="B86" s="51">
        <v>7.3199999999999994</v>
      </c>
    </row>
    <row r="87" spans="1:7" x14ac:dyDescent="0.4">
      <c r="A87" s="19" t="s">
        <v>329</v>
      </c>
      <c r="B87" s="51">
        <v>6.8999999999999995</v>
      </c>
    </row>
    <row r="88" spans="1:7" x14ac:dyDescent="0.4">
      <c r="A88" s="19" t="s">
        <v>324</v>
      </c>
      <c r="B88" s="51">
        <v>5.160759493670886</v>
      </c>
    </row>
    <row r="89" spans="1:7" x14ac:dyDescent="0.4">
      <c r="A89" s="19" t="s">
        <v>320</v>
      </c>
      <c r="B89" s="51">
        <v>4.4256198347107434</v>
      </c>
    </row>
    <row r="90" spans="1:7" x14ac:dyDescent="0.4">
      <c r="A90" s="19" t="s">
        <v>323</v>
      </c>
      <c r="B90" s="51">
        <v>2.2975609756097559</v>
      </c>
    </row>
    <row r="91" spans="1:7" x14ac:dyDescent="0.4">
      <c r="A91" s="61" t="str">
        <f>A68</f>
        <v>Средние значения</v>
      </c>
      <c r="B91" s="62">
        <f>AVERAGE(B73:B90)</f>
        <v>8.8302282869366095</v>
      </c>
    </row>
    <row r="93" spans="1:7" ht="33.75" customHeight="1" x14ac:dyDescent="0.4">
      <c r="A93" s="151" t="s">
        <v>305</v>
      </c>
      <c r="B93" s="151"/>
      <c r="C93" s="66"/>
      <c r="D93" s="66"/>
      <c r="E93" s="66"/>
      <c r="F93" s="66"/>
      <c r="G93" s="66"/>
    </row>
    <row r="94" spans="1:7" ht="95.25" customHeight="1" x14ac:dyDescent="0.4">
      <c r="A94" s="19" t="s">
        <v>203</v>
      </c>
      <c r="B94" s="23" t="str">
        <f>E2</f>
        <v>Критерий 4</v>
      </c>
      <c r="C94" s="65"/>
      <c r="D94" s="64"/>
      <c r="E94" s="64"/>
      <c r="F94" s="64"/>
      <c r="G94" s="64"/>
    </row>
    <row r="95" spans="1:7" ht="25.5" customHeight="1" x14ac:dyDescent="0.4">
      <c r="A95" s="25" t="s">
        <v>259</v>
      </c>
      <c r="B95" s="28">
        <f>E3</f>
        <v>0.15</v>
      </c>
      <c r="C95" s="20"/>
    </row>
    <row r="96" spans="1:7" x14ac:dyDescent="0.4">
      <c r="A96" s="19" t="s">
        <v>328</v>
      </c>
      <c r="B96" s="51">
        <v>15</v>
      </c>
    </row>
    <row r="97" spans="1:2" x14ac:dyDescent="0.4">
      <c r="A97" s="19" t="s">
        <v>310</v>
      </c>
      <c r="B97" s="51">
        <v>15</v>
      </c>
    </row>
    <row r="98" spans="1:2" x14ac:dyDescent="0.4">
      <c r="A98" s="19" t="s">
        <v>311</v>
      </c>
      <c r="B98" s="51">
        <v>15</v>
      </c>
    </row>
    <row r="99" spans="1:2" x14ac:dyDescent="0.4">
      <c r="A99" s="19" t="s">
        <v>316</v>
      </c>
      <c r="B99" s="51">
        <v>15</v>
      </c>
    </row>
    <row r="100" spans="1:2" x14ac:dyDescent="0.4">
      <c r="A100" s="19" t="s">
        <v>320</v>
      </c>
      <c r="B100" s="51">
        <v>15</v>
      </c>
    </row>
    <row r="101" spans="1:2" x14ac:dyDescent="0.4">
      <c r="A101" s="19" t="s">
        <v>321</v>
      </c>
      <c r="B101" s="51">
        <v>15</v>
      </c>
    </row>
    <row r="102" spans="1:2" x14ac:dyDescent="0.4">
      <c r="A102" s="19" t="s">
        <v>325</v>
      </c>
      <c r="B102" s="51">
        <v>15</v>
      </c>
    </row>
    <row r="103" spans="1:2" x14ac:dyDescent="0.4">
      <c r="A103" s="19" t="s">
        <v>327</v>
      </c>
      <c r="B103" s="51">
        <v>15</v>
      </c>
    </row>
    <row r="104" spans="1:2" x14ac:dyDescent="0.4">
      <c r="A104" s="19" t="s">
        <v>314</v>
      </c>
      <c r="B104" s="51">
        <v>14.947674418604649</v>
      </c>
    </row>
    <row r="105" spans="1:2" x14ac:dyDescent="0.4">
      <c r="A105" s="19" t="s">
        <v>322</v>
      </c>
      <c r="B105" s="51">
        <v>14.781250000000002</v>
      </c>
    </row>
    <row r="106" spans="1:2" x14ac:dyDescent="0.4">
      <c r="A106" s="19" t="s">
        <v>313</v>
      </c>
      <c r="B106" s="51">
        <v>14.754266211604097</v>
      </c>
    </row>
    <row r="107" spans="1:2" x14ac:dyDescent="0.4">
      <c r="A107" s="19" t="s">
        <v>312</v>
      </c>
      <c r="B107" s="51">
        <v>14.7</v>
      </c>
    </row>
    <row r="108" spans="1:2" x14ac:dyDescent="0.4">
      <c r="A108" s="19" t="s">
        <v>319</v>
      </c>
      <c r="B108" s="51">
        <v>14.611111111111112</v>
      </c>
    </row>
    <row r="109" spans="1:2" x14ac:dyDescent="0.4">
      <c r="A109" s="19" t="s">
        <v>329</v>
      </c>
      <c r="B109" s="51">
        <v>14.520000000000001</v>
      </c>
    </row>
    <row r="110" spans="1:2" x14ac:dyDescent="0.4">
      <c r="A110" s="19" t="s">
        <v>323</v>
      </c>
      <c r="B110" s="51">
        <v>14.414634146341465</v>
      </c>
    </row>
    <row r="111" spans="1:2" x14ac:dyDescent="0.4">
      <c r="A111" s="19" t="s">
        <v>326</v>
      </c>
      <c r="B111" s="51">
        <v>14.210526315789474</v>
      </c>
    </row>
    <row r="112" spans="1:2" x14ac:dyDescent="0.4">
      <c r="A112" s="19" t="s">
        <v>315</v>
      </c>
      <c r="B112" s="51">
        <v>13.92</v>
      </c>
    </row>
    <row r="113" spans="1:7" x14ac:dyDescent="0.4">
      <c r="A113" s="19" t="s">
        <v>324</v>
      </c>
      <c r="B113" s="51">
        <v>9</v>
      </c>
    </row>
    <row r="114" spans="1:7" x14ac:dyDescent="0.4">
      <c r="A114" s="61" t="str">
        <f>A91</f>
        <v>Средние значения</v>
      </c>
      <c r="B114" s="62">
        <f>AVERAGE(B96:B113)</f>
        <v>14.4366367890806</v>
      </c>
    </row>
    <row r="116" spans="1:7" ht="33.75" customHeight="1" x14ac:dyDescent="0.4">
      <c r="A116" s="151" t="s">
        <v>306</v>
      </c>
      <c r="B116" s="151"/>
      <c r="C116" s="66"/>
      <c r="D116" s="66"/>
      <c r="E116" s="66"/>
      <c r="F116" s="66"/>
      <c r="G116" s="66"/>
    </row>
    <row r="117" spans="1:7" ht="95.25" customHeight="1" x14ac:dyDescent="0.4">
      <c r="A117" s="19" t="s">
        <v>203</v>
      </c>
      <c r="B117" s="23" t="str">
        <f>F2</f>
        <v>Критерий 5</v>
      </c>
      <c r="C117" s="65"/>
      <c r="D117" s="64"/>
      <c r="E117" s="64"/>
      <c r="F117" s="64"/>
      <c r="G117" s="64"/>
    </row>
    <row r="118" spans="1:7" ht="25.5" customHeight="1" x14ac:dyDescent="0.4">
      <c r="A118" s="25" t="s">
        <v>259</v>
      </c>
      <c r="B118" s="28">
        <f>F3</f>
        <v>0.3</v>
      </c>
      <c r="C118" s="20"/>
    </row>
    <row r="119" spans="1:7" x14ac:dyDescent="0.4">
      <c r="A119" s="19" t="s">
        <v>328</v>
      </c>
      <c r="B119" s="51">
        <v>30</v>
      </c>
    </row>
    <row r="120" spans="1:7" x14ac:dyDescent="0.4">
      <c r="A120" s="19" t="s">
        <v>311</v>
      </c>
      <c r="B120" s="51">
        <v>30</v>
      </c>
    </row>
    <row r="121" spans="1:7" x14ac:dyDescent="0.4">
      <c r="A121" s="19" t="s">
        <v>316</v>
      </c>
      <c r="B121" s="51">
        <v>30</v>
      </c>
    </row>
    <row r="122" spans="1:7" x14ac:dyDescent="0.4">
      <c r="A122" s="19" t="s">
        <v>320</v>
      </c>
      <c r="B122" s="51">
        <v>30</v>
      </c>
    </row>
    <row r="123" spans="1:7" x14ac:dyDescent="0.4">
      <c r="A123" s="19" t="s">
        <v>321</v>
      </c>
      <c r="B123" s="51">
        <v>30</v>
      </c>
    </row>
    <row r="124" spans="1:7" x14ac:dyDescent="0.4">
      <c r="A124" s="19" t="s">
        <v>325</v>
      </c>
      <c r="B124" s="51">
        <v>30</v>
      </c>
    </row>
    <row r="125" spans="1:7" x14ac:dyDescent="0.4">
      <c r="A125" s="19" t="s">
        <v>322</v>
      </c>
      <c r="B125" s="51">
        <v>29.781249999999996</v>
      </c>
    </row>
    <row r="126" spans="1:7" x14ac:dyDescent="0.4">
      <c r="A126" s="19" t="s">
        <v>329</v>
      </c>
      <c r="B126" s="51">
        <v>29.639999999999997</v>
      </c>
    </row>
    <row r="127" spans="1:7" x14ac:dyDescent="0.4">
      <c r="A127" s="19" t="s">
        <v>310</v>
      </c>
      <c r="B127" s="51">
        <v>29.549999999999997</v>
      </c>
    </row>
    <row r="128" spans="1:7" x14ac:dyDescent="0.4">
      <c r="A128" s="19" t="s">
        <v>314</v>
      </c>
      <c r="B128" s="51">
        <v>29.511627906976742</v>
      </c>
    </row>
    <row r="129" spans="1:7" x14ac:dyDescent="0.4">
      <c r="A129" s="19" t="s">
        <v>319</v>
      </c>
      <c r="B129" s="51">
        <v>29.333333333333329</v>
      </c>
    </row>
    <row r="130" spans="1:7" x14ac:dyDescent="0.4">
      <c r="A130" s="19" t="s">
        <v>323</v>
      </c>
      <c r="B130" s="51">
        <v>29.268292682926827</v>
      </c>
    </row>
    <row r="131" spans="1:7" x14ac:dyDescent="0.4">
      <c r="A131" s="19" t="s">
        <v>327</v>
      </c>
      <c r="B131" s="51">
        <v>29.099999999999998</v>
      </c>
    </row>
    <row r="132" spans="1:7" x14ac:dyDescent="0.4">
      <c r="A132" s="19" t="s">
        <v>312</v>
      </c>
      <c r="B132" s="51">
        <v>28.98</v>
      </c>
    </row>
    <row r="133" spans="1:7" x14ac:dyDescent="0.4">
      <c r="A133" s="19" t="s">
        <v>313</v>
      </c>
      <c r="B133" s="51">
        <v>28.771331058020476</v>
      </c>
    </row>
    <row r="134" spans="1:7" x14ac:dyDescent="0.4">
      <c r="A134" s="19" t="s">
        <v>315</v>
      </c>
      <c r="B134" s="51">
        <v>27.179999999999996</v>
      </c>
    </row>
    <row r="135" spans="1:7" x14ac:dyDescent="0.4">
      <c r="A135" s="19" t="s">
        <v>326</v>
      </c>
      <c r="B135" s="51">
        <v>26.328947368421051</v>
      </c>
    </row>
    <row r="136" spans="1:7" x14ac:dyDescent="0.4">
      <c r="A136" s="19" t="s">
        <v>324</v>
      </c>
      <c r="B136" s="51">
        <v>21.417721518987339</v>
      </c>
    </row>
    <row r="137" spans="1:7" x14ac:dyDescent="0.4">
      <c r="A137" s="61" t="str">
        <f>A114</f>
        <v>Средние значения</v>
      </c>
      <c r="B137" s="62">
        <f>AVERAGE(B119:B136)</f>
        <v>28.825694659370317</v>
      </c>
    </row>
    <row r="139" spans="1:7" ht="33.75" customHeight="1" x14ac:dyDescent="0.4">
      <c r="A139" s="151" t="s">
        <v>308</v>
      </c>
      <c r="B139" s="151"/>
      <c r="C139" s="66"/>
      <c r="D139" s="66"/>
      <c r="E139" s="66"/>
      <c r="F139" s="66"/>
      <c r="G139" s="66"/>
    </row>
    <row r="140" spans="1:7" ht="95.25" customHeight="1" x14ac:dyDescent="0.4">
      <c r="A140" s="19" t="s">
        <v>203</v>
      </c>
      <c r="B140" s="24" t="str">
        <f>G2</f>
        <v>ИТОГО</v>
      </c>
      <c r="C140" s="65"/>
      <c r="D140" s="64"/>
      <c r="E140" s="64"/>
      <c r="F140" s="64"/>
      <c r="G140" s="64"/>
    </row>
    <row r="141" spans="1:7" x14ac:dyDescent="0.4">
      <c r="A141" s="19" t="s">
        <v>316</v>
      </c>
      <c r="B141" s="51">
        <v>94.6</v>
      </c>
    </row>
    <row r="142" spans="1:7" x14ac:dyDescent="0.4">
      <c r="A142" s="19" t="s">
        <v>328</v>
      </c>
      <c r="B142" s="51">
        <v>93.699999999999989</v>
      </c>
    </row>
    <row r="143" spans="1:7" x14ac:dyDescent="0.4">
      <c r="A143" s="19" t="s">
        <v>321</v>
      </c>
      <c r="B143" s="51">
        <v>93.4</v>
      </c>
    </row>
    <row r="144" spans="1:7" x14ac:dyDescent="0.4">
      <c r="A144" s="19" t="s">
        <v>313</v>
      </c>
      <c r="B144" s="51">
        <v>91</v>
      </c>
    </row>
    <row r="145" spans="1:2" x14ac:dyDescent="0.4">
      <c r="A145" s="19" t="s">
        <v>326</v>
      </c>
      <c r="B145" s="51">
        <v>90.490789473684217</v>
      </c>
    </row>
    <row r="146" spans="1:2" x14ac:dyDescent="0.4">
      <c r="A146" s="19" t="s">
        <v>314</v>
      </c>
      <c r="B146" s="51">
        <v>90.474418604651163</v>
      </c>
    </row>
    <row r="147" spans="1:2" x14ac:dyDescent="0.4">
      <c r="A147" s="19" t="s">
        <v>311</v>
      </c>
      <c r="B147" s="51">
        <v>89.2</v>
      </c>
    </row>
    <row r="148" spans="1:2" x14ac:dyDescent="0.4">
      <c r="A148" s="19" t="s">
        <v>327</v>
      </c>
      <c r="B148" s="51">
        <v>89.2</v>
      </c>
    </row>
    <row r="149" spans="1:2" x14ac:dyDescent="0.4">
      <c r="A149" s="19" t="s">
        <v>320</v>
      </c>
      <c r="B149" s="51">
        <v>89.17768595041322</v>
      </c>
    </row>
    <row r="150" spans="1:2" x14ac:dyDescent="0.4">
      <c r="A150" s="19" t="s">
        <v>315</v>
      </c>
      <c r="B150" s="51">
        <v>89.105000000000004</v>
      </c>
    </row>
    <row r="151" spans="1:2" x14ac:dyDescent="0.4">
      <c r="A151" s="19" t="s">
        <v>325</v>
      </c>
      <c r="B151" s="51">
        <v>88.360000000000014</v>
      </c>
    </row>
    <row r="152" spans="1:2" x14ac:dyDescent="0.4">
      <c r="A152" s="19" t="s">
        <v>329</v>
      </c>
      <c r="B152" s="51">
        <v>88.06</v>
      </c>
    </row>
    <row r="153" spans="1:2" x14ac:dyDescent="0.4">
      <c r="A153" s="19" t="s">
        <v>312</v>
      </c>
      <c r="B153" s="51">
        <v>86.63</v>
      </c>
    </row>
    <row r="154" spans="1:2" x14ac:dyDescent="0.4">
      <c r="A154" s="19" t="s">
        <v>322</v>
      </c>
      <c r="B154" s="51">
        <v>85.414583333333326</v>
      </c>
    </row>
    <row r="155" spans="1:2" x14ac:dyDescent="0.4">
      <c r="A155" s="19" t="s">
        <v>310</v>
      </c>
      <c r="B155" s="51">
        <v>83.712500000000006</v>
      </c>
    </row>
    <row r="156" spans="1:2" x14ac:dyDescent="0.4">
      <c r="A156" s="19" t="s">
        <v>319</v>
      </c>
      <c r="B156" s="51">
        <v>82.657407407407405</v>
      </c>
    </row>
    <row r="157" spans="1:2" x14ac:dyDescent="0.4">
      <c r="A157" s="19" t="s">
        <v>323</v>
      </c>
      <c r="B157" s="51">
        <v>80.400000000000006</v>
      </c>
    </row>
    <row r="158" spans="1:2" x14ac:dyDescent="0.4">
      <c r="A158" s="19" t="s">
        <v>324</v>
      </c>
      <c r="B158" s="51">
        <v>67.570886075949375</v>
      </c>
    </row>
    <row r="159" spans="1:2" x14ac:dyDescent="0.4">
      <c r="A159" s="61" t="str">
        <f>A137</f>
        <v>Средние значения</v>
      </c>
      <c r="B159" s="62">
        <f>AVERAGE(B141:B158)</f>
        <v>87.397403935857724</v>
      </c>
    </row>
  </sheetData>
  <sortState ref="A119:H136">
    <sortCondition descending="1" ref="B119:B136"/>
  </sortState>
  <mergeCells count="7">
    <mergeCell ref="A1:G1"/>
    <mergeCell ref="A93:B93"/>
    <mergeCell ref="A116:B116"/>
    <mergeCell ref="A139:B139"/>
    <mergeCell ref="A24:B24"/>
    <mergeCell ref="A47:B47"/>
    <mergeCell ref="A70:B70"/>
  </mergeCells>
  <pageMargins left="0.39370078740157483" right="0.39370078740157483" top="0.39370078740157483" bottom="0.3937007874015748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 показателей НОКО</vt:lpstr>
      <vt:lpstr>Показатели и критерии</vt:lpstr>
      <vt:lpstr>Опрос</vt:lpstr>
      <vt:lpstr>Рейтинги по критериям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2018-09-10T12:23:13Z</dcterms:modified>
</cp:coreProperties>
</file>